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6.xml" ContentType="application/vnd.openxmlformats-officedocument.spreadsheetml.comment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charts/chart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8580" tabRatio="948"/>
  </bookViews>
  <sheets>
    <sheet name="PAA_2016" sheetId="50" r:id="rId1"/>
    <sheet name="janeiro" sheetId="17" state="hidden" r:id="rId2"/>
    <sheet name="fevereiro" sheetId="18" state="hidden" r:id="rId3"/>
    <sheet name="março" sheetId="19" state="hidden" r:id="rId4"/>
    <sheet name="abril" sheetId="20" state="hidden" r:id="rId5"/>
    <sheet name="maio" sheetId="21" state="hidden" r:id="rId6"/>
    <sheet name="junho" sheetId="22" state="hidden" r:id="rId7"/>
    <sheet name="julho" sheetId="23" state="hidden" r:id="rId8"/>
    <sheet name="agosto" sheetId="24" state="hidden" r:id="rId9"/>
    <sheet name="setembro" sheetId="25" state="hidden" r:id="rId10"/>
    <sheet name="outubro" sheetId="26" state="hidden" r:id="rId11"/>
    <sheet name="nov" sheetId="27" state="hidden" r:id="rId12"/>
    <sheet name="novembro" sheetId="28" state="hidden" r:id="rId13"/>
    <sheet name="dezembro" sheetId="30" state="hidden" r:id="rId14"/>
    <sheet name="Rjan" sheetId="31" state="hidden" r:id="rId15"/>
    <sheet name="Rfev" sheetId="32" state="hidden" r:id="rId16"/>
    <sheet name="Rmar" sheetId="33" state="hidden" r:id="rId17"/>
    <sheet name="Rabr" sheetId="35" state="hidden" r:id="rId18"/>
    <sheet name="Rmai" sheetId="36" state="hidden" r:id="rId19"/>
    <sheet name="Rjun" sheetId="37" state="hidden" r:id="rId20"/>
    <sheet name="Rjul" sheetId="39" state="hidden" r:id="rId21"/>
    <sheet name="Rago" sheetId="40" state="hidden" r:id="rId22"/>
    <sheet name="Rset" sheetId="41" state="hidden" r:id="rId23"/>
    <sheet name="Rout" sheetId="43" state="hidden" r:id="rId24"/>
    <sheet name="Rnov" sheetId="44" state="hidden" r:id="rId25"/>
    <sheet name="Rdez" sheetId="45" state="hidden" r:id="rId26"/>
    <sheet name="R1ºTrim" sheetId="34" state="hidden" r:id="rId27"/>
    <sheet name="R2ºTrim" sheetId="38" state="hidden" r:id="rId28"/>
    <sheet name="R3ºTrim" sheetId="42" state="hidden" r:id="rId29"/>
    <sheet name="R4ºTrim" sheetId="46" state="hidden" r:id="rId30"/>
    <sheet name="RAnual" sheetId="47" state="hidden" r:id="rId31"/>
    <sheet name="Gráfico" sheetId="49" state="hidden" r:id="rId32"/>
  </sheets>
  <externalReferences>
    <externalReference r:id="rId33"/>
  </externalReferences>
  <definedNames>
    <definedName name="_xlnm._FilterDatabase" localSheetId="4" hidden="1">abril!$C$5:$L$384</definedName>
    <definedName name="_xlnm._FilterDatabase" localSheetId="8" hidden="1">agosto!$C$5:$L$355</definedName>
    <definedName name="_xlnm._FilterDatabase" localSheetId="13" hidden="1">dezembro!$C$5:$L$356</definedName>
    <definedName name="_xlnm._FilterDatabase" localSheetId="2" hidden="1">fevereiro!$C$5:$L$362</definedName>
    <definedName name="_xlnm._FilterDatabase" localSheetId="1" hidden="1">janeiro!$C$5:$L$379</definedName>
    <definedName name="_xlnm._FilterDatabase" localSheetId="7" hidden="1">julho!$C$5:$L$361</definedName>
    <definedName name="_xlnm._FilterDatabase" localSheetId="6" hidden="1">junho!$C$5:$L$396</definedName>
    <definedName name="_xlnm._FilterDatabase" localSheetId="5" hidden="1">maio!$C$5:$L$403</definedName>
    <definedName name="_xlnm._FilterDatabase" localSheetId="3" hidden="1">março!$C$5:$L$374</definedName>
    <definedName name="_xlnm._FilterDatabase" localSheetId="11" hidden="1">nov!$C$4:$L$375</definedName>
    <definedName name="_xlnm._FilterDatabase" localSheetId="12" hidden="1">novembro!$C$5:$L$366</definedName>
    <definedName name="_xlnm._FilterDatabase" localSheetId="10" hidden="1">outubro!$C$5:$L$366</definedName>
    <definedName name="_xlnm._FilterDatabase" localSheetId="0" hidden="1">PAA_2016!$B$5:$K$710</definedName>
    <definedName name="_xlnm._FilterDatabase" localSheetId="9" hidden="1">setembro!$C$5:$L$363</definedName>
    <definedName name="_xlnm.Print_Area" localSheetId="4">abril!$D$2:$P$79</definedName>
    <definedName name="_xlnm.Print_Area" localSheetId="8">agosto!$D$2:$P$50</definedName>
    <definedName name="_xlnm.Print_Area" localSheetId="13">dezembro!$D$2:$P$51</definedName>
    <definedName name="_xlnm.Print_Area" localSheetId="2">fevereiro!$D$2:$P$57</definedName>
    <definedName name="_xlnm.Print_Area" localSheetId="1">janeiro!$D$2:$P$74</definedName>
    <definedName name="_xlnm.Print_Area" localSheetId="7">julho!$D$2:$P$56</definedName>
    <definedName name="_xlnm.Print_Area" localSheetId="6">junho!$D$2:$P$91</definedName>
    <definedName name="_xlnm.Print_Area" localSheetId="5">maio!$D$2:$P$98</definedName>
    <definedName name="_xlnm.Print_Area" localSheetId="3">março!$D$2:$P$69</definedName>
    <definedName name="_xlnm.Print_Area" localSheetId="11">nov!$D$2:$P$70</definedName>
    <definedName name="_xlnm.Print_Area" localSheetId="12">novembro!$D$2:$P$61</definedName>
    <definedName name="_xlnm.Print_Area" localSheetId="10">outubro!$D$2:$P$61</definedName>
    <definedName name="_xlnm.Print_Area" localSheetId="0">PAA_2016!$A$2:$O$709</definedName>
    <definedName name="_xlnm.Print_Area" localSheetId="9">setembro!$D$2:$P$58</definedName>
    <definedName name="_xlnm.Print_Titles" localSheetId="4">abril!$2:$5</definedName>
    <definedName name="_xlnm.Print_Titles" localSheetId="8">agosto!$2:$5</definedName>
    <definedName name="_xlnm.Print_Titles" localSheetId="13">dezembro!$2:$5</definedName>
    <definedName name="_xlnm.Print_Titles" localSheetId="2">fevereiro!$2:$5</definedName>
    <definedName name="_xlnm.Print_Titles" localSheetId="1">janeiro!$2:$5</definedName>
    <definedName name="_xlnm.Print_Titles" localSheetId="7">julho!$2:$5</definedName>
    <definedName name="_xlnm.Print_Titles" localSheetId="6">junho!$2:$5</definedName>
    <definedName name="_xlnm.Print_Titles" localSheetId="5">maio!$2:$5</definedName>
    <definedName name="_xlnm.Print_Titles" localSheetId="3">março!$2:$5</definedName>
    <definedName name="_xlnm.Print_Titles" localSheetId="11">nov!$2:$4</definedName>
    <definedName name="_xlnm.Print_Titles" localSheetId="12">novembro!$2:$5</definedName>
    <definedName name="_xlnm.Print_Titles" localSheetId="10">outubro!$2:$5</definedName>
    <definedName name="_xlnm.Print_Titles" localSheetId="0">PAA_2016!$2:$5</definedName>
    <definedName name="_xlnm.Print_Titles" localSheetId="9">setembro!$2:$5</definedName>
  </definedNames>
  <calcPr calcId="124519"/>
</workbook>
</file>

<file path=xl/calcChain.xml><?xml version="1.0" encoding="utf-8"?>
<calcChain xmlns="http://schemas.openxmlformats.org/spreadsheetml/2006/main">
  <c r="T708" i="50"/>
  <c r="S708"/>
  <c r="O708"/>
  <c r="T707"/>
  <c r="S707"/>
  <c r="O707"/>
  <c r="T706"/>
  <c r="S706"/>
  <c r="O706"/>
  <c r="T705"/>
  <c r="S705"/>
  <c r="O705"/>
  <c r="T704"/>
  <c r="S704"/>
  <c r="O704"/>
  <c r="T703"/>
  <c r="S703"/>
  <c r="O703"/>
  <c r="T702"/>
  <c r="S702"/>
  <c r="O702"/>
  <c r="T701"/>
  <c r="S701"/>
  <c r="O701"/>
  <c r="T700"/>
  <c r="S700"/>
  <c r="O700"/>
  <c r="T699"/>
  <c r="S699"/>
  <c r="O699"/>
  <c r="T698"/>
  <c r="S698"/>
  <c r="O698"/>
  <c r="T697"/>
  <c r="S697"/>
  <c r="O697"/>
  <c r="T696"/>
  <c r="S696"/>
  <c r="O696"/>
  <c r="T695"/>
  <c r="S695"/>
  <c r="O695"/>
  <c r="T694"/>
  <c r="S694"/>
  <c r="O694"/>
  <c r="T693"/>
  <c r="S693"/>
  <c r="O693"/>
  <c r="T692"/>
  <c r="S692"/>
  <c r="O692"/>
  <c r="T691"/>
  <c r="S691"/>
  <c r="O691"/>
  <c r="T690"/>
  <c r="S690"/>
  <c r="O690"/>
  <c r="T689"/>
  <c r="S689"/>
  <c r="O689"/>
  <c r="T688"/>
  <c r="S688"/>
  <c r="O688"/>
  <c r="T687"/>
  <c r="S687"/>
  <c r="O687"/>
  <c r="T686"/>
  <c r="S686"/>
  <c r="O686"/>
  <c r="T685"/>
  <c r="S685"/>
  <c r="O685"/>
  <c r="T684"/>
  <c r="S684"/>
  <c r="O684"/>
  <c r="T683"/>
  <c r="S683"/>
  <c r="O683"/>
  <c r="T682"/>
  <c r="S682"/>
  <c r="O682"/>
  <c r="T681"/>
  <c r="S681"/>
  <c r="O681"/>
  <c r="T680"/>
  <c r="S680"/>
  <c r="O680"/>
  <c r="T679"/>
  <c r="S679"/>
  <c r="O679"/>
  <c r="T678"/>
  <c r="S678"/>
  <c r="O678"/>
  <c r="T677"/>
  <c r="S677"/>
  <c r="O677"/>
  <c r="T676"/>
  <c r="S676"/>
  <c r="O676"/>
  <c r="T675"/>
  <c r="S675"/>
  <c r="O675"/>
  <c r="T674"/>
  <c r="S674"/>
  <c r="O674"/>
  <c r="T673"/>
  <c r="S673"/>
  <c r="O673"/>
  <c r="T672"/>
  <c r="S672"/>
  <c r="O672"/>
  <c r="T671"/>
  <c r="S671"/>
  <c r="O671"/>
  <c r="T670"/>
  <c r="S670"/>
  <c r="O670"/>
  <c r="T669"/>
  <c r="S669"/>
  <c r="O669"/>
  <c r="T668"/>
  <c r="S668"/>
  <c r="O668"/>
  <c r="T667"/>
  <c r="S667"/>
  <c r="O667"/>
  <c r="T666"/>
  <c r="S666"/>
  <c r="O666"/>
  <c r="T665"/>
  <c r="S665"/>
  <c r="T664"/>
  <c r="S664"/>
  <c r="T663"/>
  <c r="S663"/>
  <c r="O663"/>
  <c r="T662"/>
  <c r="S662"/>
  <c r="O662"/>
  <c r="T661"/>
  <c r="S661"/>
  <c r="O661"/>
  <c r="T660"/>
  <c r="S660"/>
  <c r="O660"/>
  <c r="T659"/>
  <c r="S659"/>
  <c r="O659"/>
  <c r="T658"/>
  <c r="S658"/>
  <c r="O658"/>
  <c r="T657"/>
  <c r="S657"/>
  <c r="O657"/>
  <c r="T656"/>
  <c r="S656"/>
  <c r="O656"/>
  <c r="T655"/>
  <c r="S655"/>
  <c r="O655"/>
  <c r="T654"/>
  <c r="S654"/>
  <c r="O654"/>
  <c r="T653"/>
  <c r="S653"/>
  <c r="O653"/>
  <c r="T652"/>
  <c r="S652"/>
  <c r="O652"/>
  <c r="T651"/>
  <c r="S651"/>
  <c r="O651"/>
  <c r="T650"/>
  <c r="S650"/>
  <c r="O650"/>
  <c r="T649"/>
  <c r="S649"/>
  <c r="T648"/>
  <c r="S648"/>
  <c r="O648"/>
  <c r="T647"/>
  <c r="S647"/>
  <c r="O647"/>
  <c r="T646"/>
  <c r="S646"/>
  <c r="O646"/>
  <c r="T645"/>
  <c r="S645"/>
  <c r="O645"/>
  <c r="T644"/>
  <c r="S644"/>
  <c r="O644"/>
  <c r="T643"/>
  <c r="S643"/>
  <c r="O643"/>
  <c r="T642"/>
  <c r="S642"/>
  <c r="O642"/>
  <c r="T641"/>
  <c r="S641"/>
  <c r="O641"/>
  <c r="T640"/>
  <c r="S640"/>
  <c r="O640"/>
  <c r="T639"/>
  <c r="S639"/>
  <c r="O639"/>
  <c r="T638"/>
  <c r="S638"/>
  <c r="O638"/>
  <c r="T637"/>
  <c r="S637"/>
  <c r="O637"/>
  <c r="T636"/>
  <c r="S636"/>
  <c r="O636"/>
  <c r="T635"/>
  <c r="S635"/>
  <c r="O635"/>
  <c r="T634"/>
  <c r="S634"/>
  <c r="O634"/>
  <c r="T633"/>
  <c r="S633"/>
  <c r="O633"/>
  <c r="T632"/>
  <c r="S632"/>
  <c r="O632"/>
  <c r="T631"/>
  <c r="S631"/>
  <c r="O631"/>
  <c r="T630"/>
  <c r="S630"/>
  <c r="O630"/>
  <c r="T629"/>
  <c r="S629"/>
  <c r="O629"/>
  <c r="T628"/>
  <c r="S628"/>
  <c r="O628"/>
  <c r="T627"/>
  <c r="S627"/>
  <c r="O627"/>
  <c r="T626"/>
  <c r="S626"/>
  <c r="O626"/>
  <c r="T625"/>
  <c r="S625"/>
  <c r="O625"/>
  <c r="T624"/>
  <c r="S624"/>
  <c r="O624"/>
  <c r="T623"/>
  <c r="S623"/>
  <c r="O623"/>
  <c r="T622"/>
  <c r="S622"/>
  <c r="O622"/>
  <c r="T621"/>
  <c r="S621"/>
  <c r="O621"/>
  <c r="T620"/>
  <c r="S620"/>
  <c r="O620"/>
  <c r="T619"/>
  <c r="S619"/>
  <c r="O619"/>
  <c r="T618"/>
  <c r="S618"/>
  <c r="O618"/>
  <c r="T617"/>
  <c r="S617"/>
  <c r="O617"/>
  <c r="T616"/>
  <c r="S616"/>
  <c r="O616"/>
  <c r="T615"/>
  <c r="S615"/>
  <c r="O615"/>
  <c r="T614"/>
  <c r="S614"/>
  <c r="O614"/>
  <c r="T613"/>
  <c r="S613"/>
  <c r="O613"/>
  <c r="T612"/>
  <c r="S612"/>
  <c r="O612"/>
  <c r="T611"/>
  <c r="S611"/>
  <c r="T610"/>
  <c r="S610"/>
  <c r="O610"/>
  <c r="T609"/>
  <c r="S609"/>
  <c r="O609"/>
  <c r="T608"/>
  <c r="S608"/>
  <c r="O608"/>
  <c r="T607"/>
  <c r="S607"/>
  <c r="O607"/>
  <c r="T606"/>
  <c r="S606"/>
  <c r="T605"/>
  <c r="S605"/>
  <c r="O605"/>
  <c r="T604"/>
  <c r="S604"/>
  <c r="O604"/>
  <c r="T603"/>
  <c r="S603"/>
  <c r="O603"/>
  <c r="T602"/>
  <c r="S602"/>
  <c r="O602"/>
  <c r="T601"/>
  <c r="S601"/>
  <c r="O601"/>
  <c r="T600"/>
  <c r="S600"/>
  <c r="O600"/>
  <c r="T599"/>
  <c r="S599"/>
  <c r="O599"/>
  <c r="T598"/>
  <c r="S598"/>
  <c r="O598"/>
  <c r="T597"/>
  <c r="S597"/>
  <c r="O597"/>
  <c r="T596"/>
  <c r="S596"/>
  <c r="O596"/>
  <c r="T595"/>
  <c r="S595"/>
  <c r="O595"/>
  <c r="T594"/>
  <c r="S594"/>
  <c r="O594"/>
  <c r="T593"/>
  <c r="S593"/>
  <c r="O593"/>
  <c r="T592"/>
  <c r="S592"/>
  <c r="O592"/>
  <c r="T591"/>
  <c r="S591"/>
  <c r="O591"/>
  <c r="T590"/>
  <c r="S590"/>
  <c r="O590"/>
  <c r="T589"/>
  <c r="S589"/>
  <c r="O589"/>
  <c r="T588"/>
  <c r="S588"/>
  <c r="O588"/>
  <c r="T587"/>
  <c r="S587"/>
  <c r="O587"/>
  <c r="T586"/>
  <c r="S586"/>
  <c r="O586"/>
  <c r="T585"/>
  <c r="S585"/>
  <c r="O585"/>
  <c r="T584"/>
  <c r="S584"/>
  <c r="T583"/>
  <c r="S583"/>
  <c r="O583"/>
  <c r="T582"/>
  <c r="S582"/>
  <c r="O582"/>
  <c r="T581"/>
  <c r="S581"/>
  <c r="O581"/>
  <c r="T580"/>
  <c r="S580"/>
  <c r="O580"/>
  <c r="T579"/>
  <c r="S579"/>
  <c r="O579"/>
  <c r="T578"/>
  <c r="S578"/>
  <c r="O578"/>
  <c r="T577"/>
  <c r="S577"/>
  <c r="O577"/>
  <c r="T576"/>
  <c r="S576"/>
  <c r="O576"/>
  <c r="T575"/>
  <c r="S575"/>
  <c r="O575"/>
  <c r="T574"/>
  <c r="S574"/>
  <c r="O574"/>
  <c r="T573"/>
  <c r="S573"/>
  <c r="T572"/>
  <c r="S572"/>
  <c r="O572"/>
  <c r="T571"/>
  <c r="S571"/>
  <c r="O571"/>
  <c r="T570"/>
  <c r="S570"/>
  <c r="O570"/>
  <c r="T569"/>
  <c r="S569"/>
  <c r="O569"/>
  <c r="T568"/>
  <c r="S568"/>
  <c r="O568"/>
  <c r="T567"/>
  <c r="S567"/>
  <c r="O567"/>
  <c r="T566"/>
  <c r="S566"/>
  <c r="O566"/>
  <c r="T565"/>
  <c r="S565"/>
  <c r="O565"/>
  <c r="T564"/>
  <c r="S564"/>
  <c r="T563"/>
  <c r="S563"/>
  <c r="O563"/>
  <c r="T562"/>
  <c r="S562"/>
  <c r="O562"/>
  <c r="T561"/>
  <c r="S561"/>
  <c r="O561"/>
  <c r="T560"/>
  <c r="S560"/>
  <c r="O560"/>
  <c r="T559"/>
  <c r="S559"/>
  <c r="O559"/>
  <c r="T558"/>
  <c r="S558"/>
  <c r="O558"/>
  <c r="T557"/>
  <c r="S557"/>
  <c r="O557"/>
  <c r="T556"/>
  <c r="S556"/>
  <c r="O556"/>
  <c r="T555"/>
  <c r="S555"/>
  <c r="O555"/>
  <c r="T554"/>
  <c r="S554"/>
  <c r="O554"/>
  <c r="T553"/>
  <c r="S553"/>
  <c r="O553"/>
  <c r="T552"/>
  <c r="S552"/>
  <c r="T551"/>
  <c r="S551"/>
  <c r="O551"/>
  <c r="T550"/>
  <c r="S550"/>
  <c r="O550"/>
  <c r="T549"/>
  <c r="S549"/>
  <c r="O549"/>
  <c r="T548"/>
  <c r="S548"/>
  <c r="O548"/>
  <c r="T547"/>
  <c r="S547"/>
  <c r="O547"/>
  <c r="T546"/>
  <c r="S546"/>
  <c r="O546"/>
  <c r="T545"/>
  <c r="S545"/>
  <c r="O545"/>
  <c r="T544"/>
  <c r="S544"/>
  <c r="O544"/>
  <c r="T543"/>
  <c r="S543"/>
  <c r="O543"/>
  <c r="T542"/>
  <c r="S542"/>
  <c r="O542"/>
  <c r="T541"/>
  <c r="S541"/>
  <c r="O541"/>
  <c r="T540"/>
  <c r="S540"/>
  <c r="T539"/>
  <c r="S539"/>
  <c r="T538"/>
  <c r="S538"/>
  <c r="O538"/>
  <c r="T537"/>
  <c r="S537"/>
  <c r="O537"/>
  <c r="T536"/>
  <c r="S536"/>
  <c r="O536"/>
  <c r="T535"/>
  <c r="S535"/>
  <c r="O535"/>
  <c r="T534"/>
  <c r="S534"/>
  <c r="O534"/>
  <c r="T533"/>
  <c r="S533"/>
  <c r="O533"/>
  <c r="T532"/>
  <c r="S532"/>
  <c r="O532"/>
  <c r="T531"/>
  <c r="S531"/>
  <c r="O531"/>
  <c r="T530"/>
  <c r="S530"/>
  <c r="O530"/>
  <c r="T529"/>
  <c r="S529"/>
  <c r="O529"/>
  <c r="T528"/>
  <c r="S528"/>
  <c r="O528"/>
  <c r="T527"/>
  <c r="S527"/>
  <c r="O527"/>
  <c r="T526"/>
  <c r="S526"/>
  <c r="O526"/>
  <c r="T525"/>
  <c r="S525"/>
  <c r="O525"/>
  <c r="T524"/>
  <c r="S524"/>
  <c r="O524"/>
  <c r="T523"/>
  <c r="S523"/>
  <c r="O523"/>
  <c r="T522"/>
  <c r="S522"/>
  <c r="O522"/>
  <c r="T521"/>
  <c r="S521"/>
  <c r="O521"/>
  <c r="T520"/>
  <c r="S520"/>
  <c r="O520"/>
  <c r="T519"/>
  <c r="S519"/>
  <c r="O519"/>
  <c r="T518"/>
  <c r="S518"/>
  <c r="O518"/>
  <c r="T517"/>
  <c r="S517"/>
  <c r="O517"/>
  <c r="T516"/>
  <c r="S516"/>
  <c r="O516"/>
  <c r="T515"/>
  <c r="S515"/>
  <c r="O515"/>
  <c r="T514"/>
  <c r="S514"/>
  <c r="O514"/>
  <c r="T513"/>
  <c r="S513"/>
  <c r="O513"/>
  <c r="T512"/>
  <c r="S512"/>
  <c r="O512"/>
  <c r="T511"/>
  <c r="S511"/>
  <c r="O511"/>
  <c r="T510"/>
  <c r="S510"/>
  <c r="O510"/>
  <c r="T509"/>
  <c r="S509"/>
  <c r="O509"/>
  <c r="T508"/>
  <c r="S508"/>
  <c r="O508"/>
  <c r="T507"/>
  <c r="S507"/>
  <c r="O507"/>
  <c r="T506"/>
  <c r="S506"/>
  <c r="T505"/>
  <c r="S505"/>
  <c r="T504"/>
  <c r="S504"/>
  <c r="O504"/>
  <c r="T503"/>
  <c r="S503"/>
  <c r="T502"/>
  <c r="S502"/>
  <c r="O502"/>
  <c r="T501"/>
  <c r="S501"/>
  <c r="O501"/>
  <c r="T500"/>
  <c r="S500"/>
  <c r="O500"/>
  <c r="T499"/>
  <c r="S499"/>
  <c r="O499"/>
  <c r="T498"/>
  <c r="S498"/>
  <c r="O498"/>
  <c r="T497"/>
  <c r="S497"/>
  <c r="O497"/>
  <c r="T496"/>
  <c r="S496"/>
  <c r="O496"/>
  <c r="T495"/>
  <c r="S495"/>
  <c r="O495"/>
  <c r="T494"/>
  <c r="S494"/>
  <c r="O494"/>
  <c r="T493"/>
  <c r="S493"/>
  <c r="O493"/>
  <c r="T492"/>
  <c r="S492"/>
  <c r="O492"/>
  <c r="T491"/>
  <c r="S491"/>
  <c r="O491"/>
  <c r="T490"/>
  <c r="S490"/>
  <c r="O490"/>
  <c r="T489"/>
  <c r="S489"/>
  <c r="O489"/>
  <c r="T488"/>
  <c r="S488"/>
  <c r="O488"/>
  <c r="T487"/>
  <c r="S487"/>
  <c r="O487"/>
  <c r="T486"/>
  <c r="S486"/>
  <c r="T485"/>
  <c r="S485"/>
  <c r="O485"/>
  <c r="T484"/>
  <c r="S484"/>
  <c r="O484"/>
  <c r="T483"/>
  <c r="S483"/>
  <c r="O483"/>
  <c r="T482"/>
  <c r="S482"/>
  <c r="O482"/>
  <c r="T481"/>
  <c r="S481"/>
  <c r="O481"/>
  <c r="T480"/>
  <c r="S480"/>
  <c r="O480"/>
  <c r="T479"/>
  <c r="S479"/>
  <c r="O479"/>
  <c r="T478"/>
  <c r="S478"/>
  <c r="O478"/>
  <c r="T477"/>
  <c r="S477"/>
  <c r="O477"/>
  <c r="T476"/>
  <c r="S476"/>
  <c r="O476"/>
  <c r="T475"/>
  <c r="S475"/>
  <c r="O475"/>
  <c r="T474"/>
  <c r="S474"/>
  <c r="O474"/>
  <c r="T473"/>
  <c r="S473"/>
  <c r="O473"/>
  <c r="T472"/>
  <c r="S472"/>
  <c r="O472"/>
  <c r="T471"/>
  <c r="S471"/>
  <c r="O471"/>
  <c r="T470"/>
  <c r="S470"/>
  <c r="O470"/>
  <c r="T469"/>
  <c r="S469"/>
  <c r="O469"/>
  <c r="T468"/>
  <c r="S468"/>
  <c r="T467"/>
  <c r="S467"/>
  <c r="O467"/>
  <c r="T466"/>
  <c r="S466"/>
  <c r="O466"/>
  <c r="T465"/>
  <c r="S465"/>
  <c r="O465"/>
  <c r="T464"/>
  <c r="S464"/>
  <c r="O464"/>
  <c r="T463"/>
  <c r="S463"/>
  <c r="O463"/>
  <c r="T462"/>
  <c r="S462"/>
  <c r="O462"/>
  <c r="T461"/>
  <c r="S461"/>
  <c r="O461"/>
  <c r="T460"/>
  <c r="S460"/>
  <c r="O460"/>
  <c r="T459"/>
  <c r="S459"/>
  <c r="O459"/>
  <c r="T458"/>
  <c r="S458"/>
  <c r="O458"/>
  <c r="T457"/>
  <c r="S457"/>
  <c r="O457"/>
  <c r="T456"/>
  <c r="S456"/>
  <c r="O456"/>
  <c r="T455"/>
  <c r="S455"/>
  <c r="O455"/>
  <c r="T454"/>
  <c r="S454"/>
  <c r="O454"/>
  <c r="T453"/>
  <c r="S453"/>
  <c r="O453"/>
  <c r="T452"/>
  <c r="S452"/>
  <c r="O452"/>
  <c r="T451"/>
  <c r="S451"/>
  <c r="T450"/>
  <c r="S450"/>
  <c r="T449"/>
  <c r="S449"/>
  <c r="O449"/>
  <c r="T448"/>
  <c r="S448"/>
  <c r="O448"/>
  <c r="T447"/>
  <c r="S447"/>
  <c r="O447"/>
  <c r="T446"/>
  <c r="S446"/>
  <c r="O446"/>
  <c r="T445"/>
  <c r="S445"/>
  <c r="O445"/>
  <c r="T444"/>
  <c r="S444"/>
  <c r="O444"/>
  <c r="T443"/>
  <c r="S443"/>
  <c r="O443"/>
  <c r="T442"/>
  <c r="S442"/>
  <c r="T441"/>
  <c r="S441"/>
  <c r="T440"/>
  <c r="S440"/>
  <c r="O440"/>
  <c r="T439"/>
  <c r="S439"/>
  <c r="T438"/>
  <c r="S438"/>
  <c r="O438"/>
  <c r="T437"/>
  <c r="S437"/>
  <c r="O437"/>
  <c r="T436"/>
  <c r="S436"/>
  <c r="O436"/>
  <c r="T435"/>
  <c r="S435"/>
  <c r="O435"/>
  <c r="T434"/>
  <c r="S434"/>
  <c r="O434"/>
  <c r="T433"/>
  <c r="S433"/>
  <c r="O433"/>
  <c r="T432"/>
  <c r="S432"/>
  <c r="O432"/>
  <c r="T431"/>
  <c r="S431"/>
  <c r="O431"/>
  <c r="T430"/>
  <c r="S430"/>
  <c r="O430"/>
  <c r="T429"/>
  <c r="S429"/>
  <c r="T428"/>
  <c r="S428"/>
  <c r="O428"/>
  <c r="T427"/>
  <c r="S427"/>
  <c r="O427"/>
  <c r="T426"/>
  <c r="S426"/>
  <c r="O426"/>
  <c r="T425"/>
  <c r="S425"/>
  <c r="O425"/>
  <c r="T424"/>
  <c r="S424"/>
  <c r="O424"/>
  <c r="T423"/>
  <c r="S423"/>
  <c r="O423"/>
  <c r="T422"/>
  <c r="S422"/>
  <c r="O422"/>
  <c r="T421"/>
  <c r="S421"/>
  <c r="O421"/>
  <c r="T420"/>
  <c r="S420"/>
  <c r="O420"/>
  <c r="T419"/>
  <c r="S419"/>
  <c r="O419"/>
  <c r="T418"/>
  <c r="S418"/>
  <c r="O418"/>
  <c r="T417"/>
  <c r="S417"/>
  <c r="O417"/>
  <c r="T416"/>
  <c r="S416"/>
  <c r="O416"/>
  <c r="T415"/>
  <c r="S415"/>
  <c r="O415"/>
  <c r="T414"/>
  <c r="S414"/>
  <c r="O414"/>
  <c r="T413"/>
  <c r="S413"/>
  <c r="O413"/>
  <c r="T412"/>
  <c r="S412"/>
  <c r="O412"/>
  <c r="T411"/>
  <c r="S411"/>
  <c r="O411"/>
  <c r="T410"/>
  <c r="S410"/>
  <c r="O410"/>
  <c r="T409"/>
  <c r="S409"/>
  <c r="O409"/>
  <c r="T408"/>
  <c r="S408"/>
  <c r="O408"/>
  <c r="T407"/>
  <c r="S407"/>
  <c r="O407"/>
  <c r="T406"/>
  <c r="S406"/>
  <c r="O406"/>
  <c r="T405"/>
  <c r="S405"/>
  <c r="O405"/>
  <c r="T404"/>
  <c r="S404"/>
  <c r="O404"/>
  <c r="T403"/>
  <c r="S403"/>
  <c r="O403"/>
  <c r="T402"/>
  <c r="S402"/>
  <c r="O402"/>
  <c r="T401"/>
  <c r="S401"/>
  <c r="O401"/>
  <c r="T400"/>
  <c r="S400"/>
  <c r="O400"/>
  <c r="T399"/>
  <c r="S399"/>
  <c r="O399"/>
  <c r="T398"/>
  <c r="S398"/>
  <c r="O398"/>
  <c r="T397"/>
  <c r="S397"/>
  <c r="O397"/>
  <c r="T396"/>
  <c r="S396"/>
  <c r="O396"/>
  <c r="T395"/>
  <c r="S395"/>
  <c r="O395"/>
  <c r="T394"/>
  <c r="S394"/>
  <c r="O394"/>
  <c r="T393"/>
  <c r="S393"/>
  <c r="O393"/>
  <c r="T392"/>
  <c r="S392"/>
  <c r="O392"/>
  <c r="T391"/>
  <c r="S391"/>
  <c r="O391"/>
  <c r="T390"/>
  <c r="S390"/>
  <c r="O390"/>
  <c r="T389"/>
  <c r="S389"/>
  <c r="O389"/>
  <c r="T388"/>
  <c r="S388"/>
  <c r="O388"/>
  <c r="T387"/>
  <c r="S387"/>
  <c r="O387"/>
  <c r="T386"/>
  <c r="S386"/>
  <c r="O386"/>
  <c r="T385"/>
  <c r="S385"/>
  <c r="O385"/>
  <c r="T384"/>
  <c r="S384"/>
  <c r="O384"/>
  <c r="T383"/>
  <c r="S383"/>
  <c r="O383"/>
  <c r="T382"/>
  <c r="S382"/>
  <c r="O382"/>
  <c r="T381"/>
  <c r="S381"/>
  <c r="O381"/>
  <c r="T380"/>
  <c r="S380"/>
  <c r="O380"/>
  <c r="T379"/>
  <c r="S379"/>
  <c r="O379"/>
  <c r="T378"/>
  <c r="S378"/>
  <c r="O378"/>
  <c r="T377"/>
  <c r="S377"/>
  <c r="O377"/>
  <c r="T376"/>
  <c r="S376"/>
  <c r="O376"/>
  <c r="T375"/>
  <c r="S375"/>
  <c r="O375"/>
  <c r="T374"/>
  <c r="S374"/>
  <c r="O374"/>
  <c r="T373"/>
  <c r="S373"/>
  <c r="T372"/>
  <c r="S372"/>
  <c r="O372"/>
  <c r="T371"/>
  <c r="S371"/>
  <c r="O371"/>
  <c r="T370"/>
  <c r="S370"/>
  <c r="O370"/>
  <c r="T369"/>
  <c r="S369"/>
  <c r="O369"/>
  <c r="T368"/>
  <c r="S368"/>
  <c r="O368"/>
  <c r="T367"/>
  <c r="S367"/>
  <c r="O367"/>
  <c r="T366"/>
  <c r="S366"/>
  <c r="O366"/>
  <c r="T365"/>
  <c r="S365"/>
  <c r="O365"/>
  <c r="T364"/>
  <c r="S364"/>
  <c r="O364"/>
  <c r="T363"/>
  <c r="S363"/>
  <c r="O363"/>
  <c r="T362"/>
  <c r="S362"/>
  <c r="O362"/>
  <c r="T361"/>
  <c r="S361"/>
  <c r="O361"/>
  <c r="T360"/>
  <c r="S360"/>
  <c r="O360"/>
  <c r="T359"/>
  <c r="S359"/>
  <c r="O359"/>
  <c r="T358"/>
  <c r="S358"/>
  <c r="O358"/>
  <c r="T357"/>
  <c r="S357"/>
  <c r="O357"/>
  <c r="T356"/>
  <c r="S356"/>
  <c r="O356"/>
  <c r="T355"/>
  <c r="S355"/>
  <c r="O355"/>
  <c r="T354"/>
  <c r="S354"/>
  <c r="O354"/>
  <c r="T353"/>
  <c r="S353"/>
  <c r="O353"/>
  <c r="T352"/>
  <c r="S352"/>
  <c r="O352"/>
  <c r="T351"/>
  <c r="S351"/>
  <c r="O351"/>
  <c r="T350"/>
  <c r="S350"/>
  <c r="O350"/>
  <c r="T349"/>
  <c r="S349"/>
  <c r="O349"/>
  <c r="T348"/>
  <c r="S348"/>
  <c r="O348"/>
  <c r="T347"/>
  <c r="S347"/>
  <c r="O347"/>
  <c r="T346"/>
  <c r="S346"/>
  <c r="O346"/>
  <c r="T345"/>
  <c r="S345"/>
  <c r="O345"/>
  <c r="T344"/>
  <c r="S344"/>
  <c r="T343"/>
  <c r="S343"/>
  <c r="O343"/>
  <c r="T342"/>
  <c r="S342"/>
  <c r="O342"/>
  <c r="T341"/>
  <c r="S341"/>
  <c r="O341"/>
  <c r="T340"/>
  <c r="S340"/>
  <c r="O340"/>
  <c r="T339"/>
  <c r="S339"/>
  <c r="O339"/>
  <c r="T338"/>
  <c r="S338"/>
  <c r="O338"/>
  <c r="T337"/>
  <c r="S337"/>
  <c r="O337"/>
  <c r="T336"/>
  <c r="S336"/>
  <c r="O336"/>
  <c r="T335"/>
  <c r="S335"/>
  <c r="O335"/>
  <c r="T334"/>
  <c r="S334"/>
  <c r="O334"/>
  <c r="T333"/>
  <c r="S333"/>
  <c r="O333"/>
  <c r="T332"/>
  <c r="S332"/>
  <c r="T331"/>
  <c r="S331"/>
  <c r="O331"/>
  <c r="T330"/>
  <c r="S330"/>
  <c r="O330"/>
  <c r="T329"/>
  <c r="S329"/>
  <c r="T328"/>
  <c r="S328"/>
  <c r="O328"/>
  <c r="T327"/>
  <c r="S327"/>
  <c r="O327"/>
  <c r="T326"/>
  <c r="S326"/>
  <c r="O326"/>
  <c r="T325"/>
  <c r="S325"/>
  <c r="O325"/>
  <c r="T324"/>
  <c r="S324"/>
  <c r="O324"/>
  <c r="T323"/>
  <c r="S323"/>
  <c r="O323"/>
  <c r="T322"/>
  <c r="S322"/>
  <c r="O322"/>
  <c r="T321"/>
  <c r="S321"/>
  <c r="O321"/>
  <c r="T320"/>
  <c r="S320"/>
  <c r="O320"/>
  <c r="T319"/>
  <c r="S319"/>
  <c r="O319"/>
  <c r="T318"/>
  <c r="S318"/>
  <c r="O318"/>
  <c r="T317"/>
  <c r="S317"/>
  <c r="O317"/>
  <c r="T316"/>
  <c r="S316"/>
  <c r="O316"/>
  <c r="T315"/>
  <c r="S315"/>
  <c r="O315"/>
  <c r="T314"/>
  <c r="S314"/>
  <c r="O314"/>
  <c r="T313"/>
  <c r="S313"/>
  <c r="O313"/>
  <c r="T312"/>
  <c r="S312"/>
  <c r="O312"/>
  <c r="T311"/>
  <c r="S311"/>
  <c r="O311"/>
  <c r="T310"/>
  <c r="S310"/>
  <c r="O310"/>
  <c r="T309"/>
  <c r="S309"/>
  <c r="O309"/>
  <c r="T308"/>
  <c r="S308"/>
  <c r="O308"/>
  <c r="T307"/>
  <c r="S307"/>
  <c r="O307"/>
  <c r="T306"/>
  <c r="S306"/>
  <c r="O306"/>
  <c r="T305"/>
  <c r="S305"/>
  <c r="O305"/>
  <c r="T304"/>
  <c r="S304"/>
  <c r="O304"/>
  <c r="T303"/>
  <c r="S303"/>
  <c r="O303"/>
  <c r="T302"/>
  <c r="S302"/>
  <c r="O302"/>
  <c r="T301"/>
  <c r="S301"/>
  <c r="O301"/>
  <c r="T300"/>
  <c r="S300"/>
  <c r="O300"/>
  <c r="T299"/>
  <c r="S299"/>
  <c r="O299"/>
  <c r="T298"/>
  <c r="S298"/>
  <c r="O298"/>
  <c r="T297"/>
  <c r="S297"/>
  <c r="O297"/>
  <c r="T296"/>
  <c r="S296"/>
  <c r="O296"/>
  <c r="T295"/>
  <c r="S295"/>
  <c r="O295"/>
  <c r="T294"/>
  <c r="S294"/>
  <c r="O294"/>
  <c r="T293"/>
  <c r="S293"/>
  <c r="T292"/>
  <c r="S292"/>
  <c r="T291"/>
  <c r="S291"/>
  <c r="T290"/>
  <c r="S290"/>
  <c r="O290"/>
  <c r="T289"/>
  <c r="S289"/>
  <c r="T288"/>
  <c r="S288"/>
  <c r="T287"/>
  <c r="S287"/>
  <c r="T286"/>
  <c r="S286"/>
  <c r="O286"/>
  <c r="T285"/>
  <c r="S285"/>
  <c r="O285"/>
  <c r="T284"/>
  <c r="S284"/>
  <c r="O284"/>
  <c r="T283"/>
  <c r="S283"/>
  <c r="O283"/>
  <c r="T282"/>
  <c r="S282"/>
  <c r="O282"/>
  <c r="T281"/>
  <c r="S281"/>
  <c r="O281"/>
  <c r="T280"/>
  <c r="S280"/>
  <c r="O280"/>
  <c r="T279"/>
  <c r="S279"/>
  <c r="O279"/>
  <c r="T278"/>
  <c r="S278"/>
  <c r="O278"/>
  <c r="T277"/>
  <c r="S277"/>
  <c r="O277"/>
  <c r="T276"/>
  <c r="S276"/>
  <c r="O276"/>
  <c r="T275"/>
  <c r="S275"/>
  <c r="O275"/>
  <c r="T274"/>
  <c r="S274"/>
  <c r="O274"/>
  <c r="T273"/>
  <c r="S273"/>
  <c r="O273"/>
  <c r="T272"/>
  <c r="S272"/>
  <c r="O272"/>
  <c r="T271"/>
  <c r="S271"/>
  <c r="O271"/>
  <c r="T270"/>
  <c r="S270"/>
  <c r="O270"/>
  <c r="T269"/>
  <c r="S269"/>
  <c r="O269"/>
  <c r="T268"/>
  <c r="S268"/>
  <c r="O268"/>
  <c r="T267"/>
  <c r="S267"/>
  <c r="O267"/>
  <c r="T266"/>
  <c r="S266"/>
  <c r="O266"/>
  <c r="T265"/>
  <c r="S265"/>
  <c r="O265"/>
  <c r="T264"/>
  <c r="S264"/>
  <c r="O264"/>
  <c r="T263"/>
  <c r="S263"/>
  <c r="O263"/>
  <c r="T262"/>
  <c r="S262"/>
  <c r="O262"/>
  <c r="T261"/>
  <c r="S261"/>
  <c r="O261"/>
  <c r="T260"/>
  <c r="S260"/>
  <c r="O260"/>
  <c r="T259"/>
  <c r="S259"/>
  <c r="O259"/>
  <c r="T258"/>
  <c r="S258"/>
  <c r="T257"/>
  <c r="S257"/>
  <c r="O257"/>
  <c r="T256"/>
  <c r="S256"/>
  <c r="O256"/>
  <c r="T255"/>
  <c r="S255"/>
  <c r="O255"/>
  <c r="T254"/>
  <c r="S254"/>
  <c r="O254"/>
  <c r="T253"/>
  <c r="S253"/>
  <c r="O253"/>
  <c r="T252"/>
  <c r="S252"/>
  <c r="T251"/>
  <c r="S251"/>
  <c r="O251"/>
  <c r="T250"/>
  <c r="S250"/>
  <c r="O250"/>
  <c r="T249"/>
  <c r="S249"/>
  <c r="O249"/>
  <c r="T248"/>
  <c r="S248"/>
  <c r="O248"/>
  <c r="T247"/>
  <c r="S247"/>
  <c r="O247"/>
  <c r="T246"/>
  <c r="S246"/>
  <c r="O246"/>
  <c r="T245"/>
  <c r="S245"/>
  <c r="O245"/>
  <c r="T244"/>
  <c r="S244"/>
  <c r="O244"/>
  <c r="T243"/>
  <c r="S243"/>
  <c r="O243"/>
  <c r="T242"/>
  <c r="S242"/>
  <c r="O242"/>
  <c r="T241"/>
  <c r="S241"/>
  <c r="O241"/>
  <c r="T240"/>
  <c r="S240"/>
  <c r="O240"/>
  <c r="T239"/>
  <c r="S239"/>
  <c r="O239"/>
  <c r="T238"/>
  <c r="S238"/>
  <c r="O238"/>
  <c r="T237"/>
  <c r="S237"/>
  <c r="O237"/>
  <c r="T236"/>
  <c r="S236"/>
  <c r="O236"/>
  <c r="T235"/>
  <c r="S235"/>
  <c r="O235"/>
  <c r="T234"/>
  <c r="S234"/>
  <c r="O234"/>
  <c r="T233"/>
  <c r="S233"/>
  <c r="O233"/>
  <c r="T232"/>
  <c r="S232"/>
  <c r="O232"/>
  <c r="T231"/>
  <c r="S231"/>
  <c r="O231"/>
  <c r="T230"/>
  <c r="S230"/>
  <c r="O230"/>
  <c r="T229"/>
  <c r="S229"/>
  <c r="O229"/>
  <c r="T228"/>
  <c r="S228"/>
  <c r="O228"/>
  <c r="T227"/>
  <c r="S227"/>
  <c r="O227"/>
  <c r="T226"/>
  <c r="S226"/>
  <c r="T225"/>
  <c r="S225"/>
  <c r="O225"/>
  <c r="T224"/>
  <c r="S224"/>
  <c r="O224"/>
  <c r="T223"/>
  <c r="S223"/>
  <c r="O223"/>
  <c r="T222"/>
  <c r="S222"/>
  <c r="O222"/>
  <c r="T221"/>
  <c r="S221"/>
  <c r="O221"/>
  <c r="T220"/>
  <c r="S220"/>
  <c r="O220"/>
  <c r="T219"/>
  <c r="S219"/>
  <c r="O219"/>
  <c r="T218"/>
  <c r="S218"/>
  <c r="O218"/>
  <c r="T217"/>
  <c r="S217"/>
  <c r="O217"/>
  <c r="T216"/>
  <c r="S216"/>
  <c r="O216"/>
  <c r="T215"/>
  <c r="S215"/>
  <c r="O215"/>
  <c r="T214"/>
  <c r="S214"/>
  <c r="O214"/>
  <c r="T213"/>
  <c r="S213"/>
  <c r="O213"/>
  <c r="T212"/>
  <c r="S212"/>
  <c r="O212"/>
  <c r="T211"/>
  <c r="S211"/>
  <c r="O211"/>
  <c r="T210"/>
  <c r="S210"/>
  <c r="O210"/>
  <c r="T209"/>
  <c r="S209"/>
  <c r="O209"/>
  <c r="T208"/>
  <c r="S208"/>
  <c r="O208"/>
  <c r="T207"/>
  <c r="S207"/>
  <c r="O207"/>
  <c r="T206"/>
  <c r="S206"/>
  <c r="O206"/>
  <c r="T205"/>
  <c r="S205"/>
  <c r="O205"/>
  <c r="T204"/>
  <c r="S204"/>
  <c r="O204"/>
  <c r="T203"/>
  <c r="S203"/>
  <c r="O203"/>
  <c r="T202"/>
  <c r="S202"/>
  <c r="O202"/>
  <c r="T201"/>
  <c r="S201"/>
  <c r="O201"/>
  <c r="T200"/>
  <c r="S200"/>
  <c r="O200"/>
  <c r="T199"/>
  <c r="S199"/>
  <c r="O199"/>
  <c r="T198"/>
  <c r="S198"/>
  <c r="O198"/>
  <c r="T197"/>
  <c r="S197"/>
  <c r="O197"/>
  <c r="T196"/>
  <c r="S196"/>
  <c r="O196"/>
  <c r="T195"/>
  <c r="S195"/>
  <c r="O195"/>
  <c r="T194"/>
  <c r="S194"/>
  <c r="O194"/>
  <c r="T193"/>
  <c r="S193"/>
  <c r="O193"/>
  <c r="T192"/>
  <c r="S192"/>
  <c r="O192"/>
  <c r="T191"/>
  <c r="S191"/>
  <c r="O191"/>
  <c r="T190"/>
  <c r="S190"/>
  <c r="O190"/>
  <c r="T189"/>
  <c r="S189"/>
  <c r="O189"/>
  <c r="T188"/>
  <c r="S188"/>
  <c r="O188"/>
  <c r="T187"/>
  <c r="S187"/>
  <c r="O187"/>
  <c r="T186"/>
  <c r="S186"/>
  <c r="O186"/>
  <c r="T185"/>
  <c r="S185"/>
  <c r="O185"/>
  <c r="T184"/>
  <c r="S184"/>
  <c r="O184"/>
  <c r="T183"/>
  <c r="S183"/>
  <c r="O183"/>
  <c r="T182"/>
  <c r="S182"/>
  <c r="O182"/>
  <c r="T181"/>
  <c r="S181"/>
  <c r="T180"/>
  <c r="S180"/>
  <c r="O180"/>
  <c r="T179"/>
  <c r="S179"/>
  <c r="O179"/>
  <c r="T178"/>
  <c r="S178"/>
  <c r="O178"/>
  <c r="T177"/>
  <c r="S177"/>
  <c r="O177"/>
  <c r="T176"/>
  <c r="S176"/>
  <c r="O176"/>
  <c r="T175"/>
  <c r="S175"/>
  <c r="O175"/>
  <c r="T174"/>
  <c r="S174"/>
  <c r="O174"/>
  <c r="T173"/>
  <c r="S173"/>
  <c r="O173"/>
  <c r="T172"/>
  <c r="S172"/>
  <c r="O172"/>
  <c r="T171"/>
  <c r="S171"/>
  <c r="O171"/>
  <c r="T170"/>
  <c r="S170"/>
  <c r="O170"/>
  <c r="T169"/>
  <c r="S169"/>
  <c r="T168"/>
  <c r="S168"/>
  <c r="O168"/>
  <c r="T167"/>
  <c r="S167"/>
  <c r="O167"/>
  <c r="T166"/>
  <c r="S166"/>
  <c r="O166"/>
  <c r="T165"/>
  <c r="S165"/>
  <c r="O165"/>
  <c r="T164"/>
  <c r="S164"/>
  <c r="O164"/>
  <c r="T163"/>
  <c r="S163"/>
  <c r="O163"/>
  <c r="T162"/>
  <c r="S162"/>
  <c r="O162"/>
  <c r="T161"/>
  <c r="S161"/>
  <c r="O161"/>
  <c r="T160"/>
  <c r="S160"/>
  <c r="O160"/>
  <c r="T159"/>
  <c r="S159"/>
  <c r="O159"/>
  <c r="T158"/>
  <c r="S158"/>
  <c r="O158"/>
  <c r="T157"/>
  <c r="S157"/>
  <c r="O157"/>
  <c r="T156"/>
  <c r="S156"/>
  <c r="O156"/>
  <c r="T155"/>
  <c r="S155"/>
  <c r="O155"/>
  <c r="T154"/>
  <c r="S154"/>
  <c r="O154"/>
  <c r="T153"/>
  <c r="S153"/>
  <c r="O153"/>
  <c r="T152"/>
  <c r="S152"/>
  <c r="O152"/>
  <c r="T151"/>
  <c r="S151"/>
  <c r="O151"/>
  <c r="T150"/>
  <c r="S150"/>
  <c r="O150"/>
  <c r="T149"/>
  <c r="S149"/>
  <c r="O149"/>
  <c r="T148"/>
  <c r="S148"/>
  <c r="O148"/>
  <c r="T147"/>
  <c r="S147"/>
  <c r="O147"/>
  <c r="T146"/>
  <c r="S146"/>
  <c r="O146"/>
  <c r="T145"/>
  <c r="S145"/>
  <c r="O145"/>
  <c r="T144"/>
  <c r="S144"/>
  <c r="T143"/>
  <c r="S143"/>
  <c r="O143"/>
  <c r="T142"/>
  <c r="S142"/>
  <c r="O142"/>
  <c r="T141"/>
  <c r="S141"/>
  <c r="O141"/>
  <c r="T140"/>
  <c r="S140"/>
  <c r="O140"/>
  <c r="T139"/>
  <c r="S139"/>
  <c r="O139"/>
  <c r="T138"/>
  <c r="S138"/>
  <c r="O138"/>
  <c r="T137"/>
  <c r="S137"/>
  <c r="O137"/>
  <c r="T136"/>
  <c r="S136"/>
  <c r="O136"/>
  <c r="T135"/>
  <c r="S135"/>
  <c r="O135"/>
  <c r="T134"/>
  <c r="S134"/>
  <c r="O134"/>
  <c r="T133"/>
  <c r="S133"/>
  <c r="O133"/>
  <c r="T132"/>
  <c r="S132"/>
  <c r="O132"/>
  <c r="T131"/>
  <c r="S131"/>
  <c r="O131"/>
  <c r="T130"/>
  <c r="S130"/>
  <c r="O130"/>
  <c r="T129"/>
  <c r="S129"/>
  <c r="O129"/>
  <c r="T128"/>
  <c r="S128"/>
  <c r="O128"/>
  <c r="T127"/>
  <c r="S127"/>
  <c r="O127"/>
  <c r="T126"/>
  <c r="S126"/>
  <c r="O126"/>
  <c r="T125"/>
  <c r="S125"/>
  <c r="O125"/>
  <c r="T124"/>
  <c r="S124"/>
  <c r="O124"/>
  <c r="T123"/>
  <c r="S123"/>
  <c r="O123"/>
  <c r="T122"/>
  <c r="S122"/>
  <c r="O122"/>
  <c r="T121"/>
  <c r="S121"/>
  <c r="O121"/>
  <c r="T120"/>
  <c r="S120"/>
  <c r="O120"/>
  <c r="T119"/>
  <c r="S119"/>
  <c r="O119"/>
  <c r="T118"/>
  <c r="S118"/>
  <c r="O118"/>
  <c r="T117"/>
  <c r="S117"/>
  <c r="O117"/>
  <c r="T116"/>
  <c r="S116"/>
  <c r="O116"/>
  <c r="T115"/>
  <c r="S115"/>
  <c r="O115"/>
  <c r="T114"/>
  <c r="S114"/>
  <c r="O114"/>
  <c r="T113"/>
  <c r="S113"/>
  <c r="O113"/>
  <c r="T112"/>
  <c r="S112"/>
  <c r="O112"/>
  <c r="T111"/>
  <c r="S111"/>
  <c r="O111"/>
  <c r="T110"/>
  <c r="S110"/>
  <c r="O110"/>
  <c r="T109"/>
  <c r="S109"/>
  <c r="O109"/>
  <c r="T108"/>
  <c r="S108"/>
  <c r="O108"/>
  <c r="T107"/>
  <c r="S107"/>
  <c r="O107"/>
  <c r="T106"/>
  <c r="S106"/>
  <c r="O106"/>
  <c r="T105"/>
  <c r="S105"/>
  <c r="O105"/>
  <c r="T104"/>
  <c r="S104"/>
  <c r="O104"/>
  <c r="T103"/>
  <c r="S103"/>
  <c r="O103"/>
  <c r="T102"/>
  <c r="S102"/>
  <c r="O102"/>
  <c r="T101"/>
  <c r="S101"/>
  <c r="O101"/>
  <c r="T100"/>
  <c r="S100"/>
  <c r="O100"/>
  <c r="T99"/>
  <c r="S99"/>
  <c r="O99"/>
  <c r="T98"/>
  <c r="S98"/>
  <c r="O98"/>
  <c r="T97"/>
  <c r="S97"/>
  <c r="O97"/>
  <c r="T96"/>
  <c r="S96"/>
  <c r="O96"/>
  <c r="T95"/>
  <c r="S95"/>
  <c r="O95"/>
  <c r="T94"/>
  <c r="S94"/>
  <c r="O94"/>
  <c r="T93"/>
  <c r="S93"/>
  <c r="T92"/>
  <c r="S92"/>
  <c r="O92"/>
  <c r="T91"/>
  <c r="S91"/>
  <c r="O91"/>
  <c r="T90"/>
  <c r="S90"/>
  <c r="O90"/>
  <c r="T89"/>
  <c r="S89"/>
  <c r="O89"/>
  <c r="T88"/>
  <c r="S88"/>
  <c r="O88"/>
  <c r="T87"/>
  <c r="S87"/>
  <c r="O87"/>
  <c r="T86"/>
  <c r="S86"/>
  <c r="O86"/>
  <c r="T85"/>
  <c r="S85"/>
  <c r="O85"/>
  <c r="T84"/>
  <c r="S84"/>
  <c r="O84"/>
  <c r="T83"/>
  <c r="S83"/>
  <c r="O83"/>
  <c r="T82"/>
  <c r="S82"/>
  <c r="O82"/>
  <c r="T81"/>
  <c r="S81"/>
  <c r="O81"/>
  <c r="T80"/>
  <c r="S80"/>
  <c r="O80"/>
  <c r="T79"/>
  <c r="S79"/>
  <c r="O79"/>
  <c r="T78"/>
  <c r="S78"/>
  <c r="O78"/>
  <c r="T77"/>
  <c r="S77"/>
  <c r="O77"/>
  <c r="T76"/>
  <c r="S76"/>
  <c r="O76"/>
  <c r="T75"/>
  <c r="S75"/>
  <c r="O75"/>
  <c r="T74"/>
  <c r="S74"/>
  <c r="O74"/>
  <c r="T709"/>
  <c r="S709"/>
  <c r="O709"/>
  <c r="T73"/>
  <c r="S73"/>
  <c r="O73"/>
  <c r="T72"/>
  <c r="S72"/>
  <c r="O72"/>
  <c r="T71"/>
  <c r="S71"/>
  <c r="O71"/>
  <c r="T70"/>
  <c r="S70"/>
  <c r="O70"/>
  <c r="T69"/>
  <c r="S69"/>
  <c r="O69"/>
  <c r="T68"/>
  <c r="S68"/>
  <c r="O68"/>
  <c r="T67"/>
  <c r="S67"/>
  <c r="O67"/>
  <c r="T66"/>
  <c r="S66"/>
  <c r="O66"/>
  <c r="T65"/>
  <c r="S65"/>
  <c r="O65"/>
  <c r="T64"/>
  <c r="S64"/>
  <c r="O64"/>
  <c r="T63"/>
  <c r="S63"/>
  <c r="O63"/>
  <c r="T62"/>
  <c r="S62"/>
  <c r="O62"/>
  <c r="T61"/>
  <c r="S61"/>
  <c r="O61"/>
  <c r="T60"/>
  <c r="S60"/>
  <c r="O60"/>
  <c r="T59"/>
  <c r="S59"/>
  <c r="O59"/>
  <c r="T58"/>
  <c r="S58"/>
  <c r="O58"/>
  <c r="T57"/>
  <c r="S57"/>
  <c r="O57"/>
  <c r="T56"/>
  <c r="S56"/>
  <c r="O56"/>
  <c r="T55"/>
  <c r="S55"/>
  <c r="O55"/>
  <c r="T54"/>
  <c r="S54"/>
  <c r="O54"/>
  <c r="T53"/>
  <c r="S53"/>
  <c r="O53"/>
  <c r="T52"/>
  <c r="S52"/>
  <c r="O52"/>
  <c r="T51"/>
  <c r="S51"/>
  <c r="O51"/>
  <c r="T50"/>
  <c r="S50"/>
  <c r="O50"/>
  <c r="T49"/>
  <c r="S49"/>
  <c r="O49"/>
  <c r="T48"/>
  <c r="S48"/>
  <c r="O48"/>
  <c r="T47"/>
  <c r="S47"/>
  <c r="O47"/>
  <c r="T46"/>
  <c r="S46"/>
  <c r="O46"/>
  <c r="T45"/>
  <c r="S45"/>
  <c r="O45"/>
  <c r="T44"/>
  <c r="S44"/>
  <c r="O44"/>
  <c r="T43"/>
  <c r="S43"/>
  <c r="O43"/>
  <c r="T42"/>
  <c r="S42"/>
  <c r="O42"/>
  <c r="T41"/>
  <c r="S41"/>
  <c r="O41"/>
  <c r="T40"/>
  <c r="S40"/>
  <c r="O40"/>
  <c r="T39"/>
  <c r="S39"/>
  <c r="O39"/>
  <c r="T38"/>
  <c r="S38"/>
  <c r="O38"/>
  <c r="T37"/>
  <c r="S37"/>
  <c r="O37"/>
  <c r="T36"/>
  <c r="S36"/>
  <c r="O36"/>
  <c r="T35"/>
  <c r="S35"/>
  <c r="O35"/>
  <c r="T34"/>
  <c r="S34"/>
  <c r="O34"/>
  <c r="T33"/>
  <c r="S33"/>
  <c r="O33"/>
  <c r="T32"/>
  <c r="S32"/>
  <c r="O32"/>
  <c r="T31"/>
  <c r="S31"/>
  <c r="O31"/>
  <c r="T30"/>
  <c r="S30"/>
  <c r="O30"/>
  <c r="T29"/>
  <c r="S29"/>
  <c r="O29"/>
  <c r="T28"/>
  <c r="S28"/>
  <c r="O28"/>
  <c r="T27"/>
  <c r="S27"/>
  <c r="O27"/>
  <c r="T26"/>
  <c r="S26"/>
  <c r="O26"/>
  <c r="T25"/>
  <c r="S25"/>
  <c r="O25"/>
  <c r="T24"/>
  <c r="S24"/>
  <c r="O24"/>
  <c r="T23"/>
  <c r="S23"/>
  <c r="O23"/>
  <c r="T22"/>
  <c r="S22"/>
  <c r="O22"/>
  <c r="T21"/>
  <c r="S21"/>
  <c r="O21"/>
  <c r="T20"/>
  <c r="S20"/>
  <c r="O20"/>
  <c r="T19"/>
  <c r="S19"/>
  <c r="O19"/>
  <c r="T18"/>
  <c r="S18"/>
  <c r="O18"/>
  <c r="T17"/>
  <c r="S17"/>
  <c r="O17"/>
  <c r="T16"/>
  <c r="S16"/>
  <c r="O16"/>
  <c r="T15"/>
  <c r="S15"/>
  <c r="O15"/>
  <c r="T14"/>
  <c r="S14"/>
  <c r="O14"/>
  <c r="T13"/>
  <c r="S13"/>
  <c r="O13"/>
  <c r="T12"/>
  <c r="S12"/>
  <c r="O12"/>
  <c r="T11"/>
  <c r="S11"/>
  <c r="O11"/>
  <c r="T10"/>
  <c r="S10"/>
  <c r="O10"/>
  <c r="T9"/>
  <c r="S9"/>
  <c r="O9"/>
  <c r="T8"/>
  <c r="S8"/>
  <c r="O8"/>
  <c r="T7"/>
  <c r="S7"/>
  <c r="O7"/>
  <c r="T6"/>
  <c r="S6"/>
  <c r="O6"/>
  <c r="A6" i="17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K23" i="47"/>
  <c r="K24"/>
  <c r="L24"/>
  <c r="M24"/>
  <c r="N24"/>
  <c r="O24"/>
  <c r="K25"/>
  <c r="L25"/>
  <c r="M25"/>
  <c r="N25"/>
  <c r="O25"/>
  <c r="K26"/>
  <c r="L26"/>
  <c r="M26"/>
  <c r="N26"/>
  <c r="O26"/>
  <c r="U22" i="30" l="1"/>
  <c r="T22"/>
  <c r="P22"/>
  <c r="A22"/>
  <c r="U26"/>
  <c r="T26"/>
  <c r="P26"/>
  <c r="A26"/>
  <c r="U35" i="28"/>
  <c r="T35"/>
  <c r="P35"/>
  <c r="A35"/>
  <c r="P11"/>
  <c r="U11"/>
  <c r="T11"/>
  <c r="A11"/>
  <c r="U50" i="26"/>
  <c r="T50"/>
  <c r="P50"/>
  <c r="A50"/>
  <c r="U46" i="28"/>
  <c r="T46"/>
  <c r="A46"/>
  <c r="U48"/>
  <c r="T48"/>
  <c r="P48"/>
  <c r="A48"/>
  <c r="U30" i="26"/>
  <c r="T30"/>
  <c r="P30"/>
  <c r="A30"/>
  <c r="U59" i="28"/>
  <c r="T59"/>
  <c r="P59"/>
  <c r="A59"/>
  <c r="U38" i="26"/>
  <c r="T38"/>
  <c r="A38"/>
  <c r="U8" i="30"/>
  <c r="T8"/>
  <c r="P8"/>
  <c r="A8"/>
  <c r="U42" i="28"/>
  <c r="T42"/>
  <c r="P42"/>
  <c r="A42"/>
  <c r="U7" i="26"/>
  <c r="T7"/>
  <c r="P7"/>
  <c r="A7"/>
  <c r="U6" i="30"/>
  <c r="T6"/>
  <c r="P6"/>
  <c r="A6"/>
  <c r="U9" i="28"/>
  <c r="T9"/>
  <c r="P9"/>
  <c r="A9"/>
  <c r="U53" i="26"/>
  <c r="T53"/>
  <c r="P53"/>
  <c r="A53"/>
  <c r="U41"/>
  <c r="T41"/>
  <c r="P41"/>
  <c r="A41"/>
  <c r="U11"/>
  <c r="T11"/>
  <c r="P11"/>
  <c r="A11"/>
  <c r="U19"/>
  <c r="T19"/>
  <c r="P19"/>
  <c r="A19"/>
  <c r="U37" i="25"/>
  <c r="T37"/>
  <c r="P37"/>
  <c r="A37"/>
  <c r="U27" i="26"/>
  <c r="T27"/>
  <c r="P27"/>
  <c r="A27"/>
  <c r="U48" i="25"/>
  <c r="T48"/>
  <c r="P48"/>
  <c r="A48"/>
  <c r="U13" i="26"/>
  <c r="T13"/>
  <c r="P13"/>
  <c r="A13"/>
  <c r="U9"/>
  <c r="T9"/>
  <c r="P9"/>
  <c r="A9"/>
  <c r="U34"/>
  <c r="T34"/>
  <c r="P34"/>
  <c r="A34"/>
  <c r="U43" i="25"/>
  <c r="T43"/>
  <c r="P43"/>
  <c r="A43"/>
  <c r="U46"/>
  <c r="T46"/>
  <c r="P46"/>
  <c r="A46"/>
  <c r="U40"/>
  <c r="T40"/>
  <c r="P40"/>
  <c r="A40"/>
  <c r="U42" i="26"/>
  <c r="T42"/>
  <c r="P42"/>
  <c r="A42"/>
  <c r="U12" i="25"/>
  <c r="T12"/>
  <c r="P12"/>
  <c r="A12"/>
  <c r="U38"/>
  <c r="T38"/>
  <c r="P38"/>
  <c r="A38"/>
  <c r="U27"/>
  <c r="T27"/>
  <c r="P27"/>
  <c r="A27"/>
  <c r="U15"/>
  <c r="T15"/>
  <c r="P15"/>
  <c r="A15"/>
  <c r="U30"/>
  <c r="T30"/>
  <c r="A30"/>
  <c r="U30" i="28"/>
  <c r="T30"/>
  <c r="P30"/>
  <c r="A30"/>
  <c r="U32" i="26"/>
  <c r="T32"/>
  <c r="P32"/>
  <c r="A32"/>
  <c r="U21"/>
  <c r="T21"/>
  <c r="P21"/>
  <c r="A21"/>
  <c r="U45"/>
  <c r="T45"/>
  <c r="P45"/>
  <c r="A45"/>
  <c r="U39" i="25"/>
  <c r="T39"/>
  <c r="P39"/>
  <c r="A39"/>
  <c r="U44" i="24"/>
  <c r="T44"/>
  <c r="P44"/>
  <c r="A44"/>
  <c r="U38"/>
  <c r="T38"/>
  <c r="P38"/>
  <c r="A38"/>
  <c r="U35"/>
  <c r="T35"/>
  <c r="P35"/>
  <c r="A35"/>
  <c r="U29"/>
  <c r="T29"/>
  <c r="P29"/>
  <c r="A29"/>
  <c r="U26"/>
  <c r="T26"/>
  <c r="P26"/>
  <c r="A26"/>
  <c r="U20"/>
  <c r="T20"/>
  <c r="P20"/>
  <c r="A20"/>
  <c r="U17"/>
  <c r="T17"/>
  <c r="P17"/>
  <c r="A17"/>
  <c r="U9"/>
  <c r="T9"/>
  <c r="P9"/>
  <c r="A9"/>
  <c r="U33" i="23"/>
  <c r="T33"/>
  <c r="P33"/>
  <c r="A33"/>
  <c r="U53"/>
  <c r="T53"/>
  <c r="P53"/>
  <c r="A53"/>
  <c r="U28" i="25"/>
  <c r="T28"/>
  <c r="P28"/>
  <c r="A28"/>
  <c r="U36" i="23"/>
  <c r="T36"/>
  <c r="P36"/>
  <c r="A36"/>
  <c r="U29"/>
  <c r="T29"/>
  <c r="P29"/>
  <c r="A29"/>
  <c r="U28"/>
  <c r="T28"/>
  <c r="P28"/>
  <c r="A28"/>
  <c r="U19"/>
  <c r="T19"/>
  <c r="A19"/>
  <c r="U30"/>
  <c r="T30"/>
  <c r="P30"/>
  <c r="A30"/>
  <c r="U51"/>
  <c r="T51"/>
  <c r="P51"/>
  <c r="A51"/>
  <c r="U38" i="22"/>
  <c r="T38"/>
  <c r="P38"/>
  <c r="A38"/>
  <c r="U70"/>
  <c r="T70"/>
  <c r="P70"/>
  <c r="A70"/>
  <c r="U57"/>
  <c r="T57"/>
  <c r="P57"/>
  <c r="A57"/>
  <c r="U12" i="23"/>
  <c r="T12"/>
  <c r="P12"/>
  <c r="A12"/>
  <c r="U67" i="22"/>
  <c r="T67"/>
  <c r="P67"/>
  <c r="A67"/>
  <c r="U49"/>
  <c r="T49"/>
  <c r="P49"/>
  <c r="A49"/>
  <c r="U43"/>
  <c r="T43"/>
  <c r="P43"/>
  <c r="A43"/>
  <c r="U29"/>
  <c r="T29"/>
  <c r="P29"/>
  <c r="A29"/>
  <c r="U25"/>
  <c r="T25"/>
  <c r="P25"/>
  <c r="A25"/>
  <c r="U24"/>
  <c r="T24"/>
  <c r="P24"/>
  <c r="A24"/>
  <c r="U20"/>
  <c r="T20"/>
  <c r="P20"/>
  <c r="A20"/>
  <c r="U18"/>
  <c r="T18"/>
  <c r="P18"/>
  <c r="A18"/>
  <c r="U13"/>
  <c r="T13"/>
  <c r="P13"/>
  <c r="A13"/>
  <c r="U11"/>
  <c r="T11"/>
  <c r="P11"/>
  <c r="A11"/>
  <c r="U10"/>
  <c r="T10"/>
  <c r="P10"/>
  <c r="A10"/>
  <c r="U9"/>
  <c r="T9"/>
  <c r="P9"/>
  <c r="A9"/>
  <c r="U96" i="21"/>
  <c r="T96"/>
  <c r="P96"/>
  <c r="A96"/>
  <c r="U95"/>
  <c r="T95"/>
  <c r="P95"/>
  <c r="A95"/>
  <c r="U94"/>
  <c r="T94"/>
  <c r="P94"/>
  <c r="A94"/>
  <c r="U93"/>
  <c r="T93"/>
  <c r="P93"/>
  <c r="A93"/>
  <c r="U91"/>
  <c r="T91"/>
  <c r="P91"/>
  <c r="A91"/>
  <c r="U88"/>
  <c r="T88"/>
  <c r="P88"/>
  <c r="A88"/>
  <c r="U90"/>
  <c r="T90"/>
  <c r="A90"/>
  <c r="U89"/>
  <c r="T89"/>
  <c r="P89"/>
  <c r="A89"/>
  <c r="U87"/>
  <c r="T87"/>
  <c r="P87"/>
  <c r="A87"/>
  <c r="P84"/>
  <c r="U82"/>
  <c r="T82"/>
  <c r="P82"/>
  <c r="A82"/>
  <c r="U81"/>
  <c r="T81"/>
  <c r="P81"/>
  <c r="A81"/>
  <c r="P83"/>
  <c r="U83"/>
  <c r="T83"/>
  <c r="A83"/>
  <c r="U79"/>
  <c r="T79"/>
  <c r="P79"/>
  <c r="A79"/>
  <c r="U76"/>
  <c r="T76"/>
  <c r="P76"/>
  <c r="A76"/>
  <c r="P77"/>
  <c r="U75"/>
  <c r="T75"/>
  <c r="A75"/>
  <c r="U73"/>
  <c r="T73"/>
  <c r="P73"/>
  <c r="A73"/>
  <c r="U42" i="22"/>
  <c r="T42"/>
  <c r="P42"/>
  <c r="A42"/>
  <c r="U64" i="21"/>
  <c r="T64"/>
  <c r="P64"/>
  <c r="A64"/>
  <c r="U7" i="22"/>
  <c r="T7"/>
  <c r="P7"/>
  <c r="A7"/>
  <c r="U52" i="21"/>
  <c r="T52"/>
  <c r="P52"/>
  <c r="A52"/>
  <c r="U82" i="22"/>
  <c r="T82"/>
  <c r="P82"/>
  <c r="A82"/>
  <c r="U72" i="21"/>
  <c r="T72"/>
  <c r="P72"/>
  <c r="A72"/>
  <c r="U38"/>
  <c r="T38"/>
  <c r="A38"/>
  <c r="U48"/>
  <c r="T48"/>
  <c r="P48"/>
  <c r="A48"/>
  <c r="U22"/>
  <c r="T22"/>
  <c r="P22"/>
  <c r="A22"/>
  <c r="U24"/>
  <c r="T24"/>
  <c r="P24"/>
  <c r="A24"/>
  <c r="U41"/>
  <c r="T41"/>
  <c r="P41"/>
  <c r="A41"/>
  <c r="U33" i="22"/>
  <c r="T33"/>
  <c r="P33"/>
  <c r="A33"/>
  <c r="U37" i="21"/>
  <c r="T37"/>
  <c r="A37"/>
  <c r="U55"/>
  <c r="T55"/>
  <c r="P55"/>
  <c r="A55"/>
  <c r="U12"/>
  <c r="T12"/>
  <c r="P12"/>
  <c r="A12"/>
  <c r="U41" i="22"/>
  <c r="T41"/>
  <c r="P41"/>
  <c r="A41"/>
  <c r="A33" i="21"/>
  <c r="T33"/>
  <c r="U33"/>
  <c r="U35" i="23"/>
  <c r="T35"/>
  <c r="P35"/>
  <c r="A35"/>
  <c r="U32"/>
  <c r="T32"/>
  <c r="P32"/>
  <c r="A32"/>
  <c r="U27"/>
  <c r="T27"/>
  <c r="P27"/>
  <c r="A27"/>
  <c r="U63" i="20"/>
  <c r="T63"/>
  <c r="P63"/>
  <c r="A63"/>
  <c r="U44" i="28"/>
  <c r="T44"/>
  <c r="P44"/>
  <c r="A44"/>
  <c r="U33"/>
  <c r="T33"/>
  <c r="P33"/>
  <c r="A33"/>
  <c r="U43" i="20"/>
  <c r="T43"/>
  <c r="P43"/>
  <c r="A43"/>
  <c r="U42" i="30"/>
  <c r="T42"/>
  <c r="P42"/>
  <c r="A42"/>
  <c r="U41"/>
  <c r="T41"/>
  <c r="P41"/>
  <c r="A41"/>
  <c r="U40"/>
  <c r="T40"/>
  <c r="P40"/>
  <c r="A40"/>
  <c r="U39"/>
  <c r="T39"/>
  <c r="P39"/>
  <c r="A39"/>
  <c r="U38"/>
  <c r="T38"/>
  <c r="P38"/>
  <c r="A38"/>
  <c r="U37"/>
  <c r="T37"/>
  <c r="P37"/>
  <c r="A37"/>
  <c r="U36"/>
  <c r="T36"/>
  <c r="P36"/>
  <c r="A36"/>
  <c r="U35"/>
  <c r="T35"/>
  <c r="P35"/>
  <c r="A35"/>
  <c r="U33"/>
  <c r="T33"/>
  <c r="P33"/>
  <c r="A33"/>
  <c r="U32"/>
  <c r="T32"/>
  <c r="P32"/>
  <c r="A32"/>
  <c r="U31"/>
  <c r="T31"/>
  <c r="P31"/>
  <c r="A31"/>
  <c r="U25"/>
  <c r="T25"/>
  <c r="P25"/>
  <c r="A25"/>
  <c r="U20"/>
  <c r="T20"/>
  <c r="P20"/>
  <c r="A20"/>
  <c r="U19"/>
  <c r="T19"/>
  <c r="P19"/>
  <c r="A19"/>
  <c r="U17"/>
  <c r="T17"/>
  <c r="P17"/>
  <c r="A17"/>
  <c r="U10"/>
  <c r="T10"/>
  <c r="P10"/>
  <c r="A10"/>
  <c r="U12"/>
  <c r="T12"/>
  <c r="P12"/>
  <c r="A12"/>
  <c r="U45" i="28"/>
  <c r="T45"/>
  <c r="P45"/>
  <c r="A45"/>
  <c r="U40"/>
  <c r="T40"/>
  <c r="P40"/>
  <c r="A40"/>
  <c r="U34"/>
  <c r="T34"/>
  <c r="P34"/>
  <c r="A34"/>
  <c r="U31"/>
  <c r="T31"/>
  <c r="A31"/>
  <c r="U22"/>
  <c r="T22"/>
  <c r="P22"/>
  <c r="A22"/>
  <c r="U21"/>
  <c r="T21"/>
  <c r="P21"/>
  <c r="A21"/>
  <c r="U17"/>
  <c r="T17"/>
  <c r="P17"/>
  <c r="A17"/>
  <c r="U13"/>
  <c r="T13"/>
  <c r="P13"/>
  <c r="A13"/>
  <c r="U12"/>
  <c r="T12"/>
  <c r="P12"/>
  <c r="A12"/>
  <c r="U8"/>
  <c r="T8"/>
  <c r="P8"/>
  <c r="A8"/>
  <c r="U51" i="26"/>
  <c r="T51"/>
  <c r="P51"/>
  <c r="A51"/>
  <c r="U48"/>
  <c r="T48"/>
  <c r="P48"/>
  <c r="A48"/>
  <c r="U43"/>
  <c r="T43"/>
  <c r="A43"/>
  <c r="U40"/>
  <c r="T40"/>
  <c r="P40"/>
  <c r="A40"/>
  <c r="U37"/>
  <c r="T37"/>
  <c r="P37"/>
  <c r="A37"/>
  <c r="U29"/>
  <c r="T29"/>
  <c r="P29"/>
  <c r="A29"/>
  <c r="U26"/>
  <c r="T26"/>
  <c r="P26"/>
  <c r="A26"/>
  <c r="U22"/>
  <c r="T22"/>
  <c r="P22"/>
  <c r="A22"/>
  <c r="U8"/>
  <c r="T8"/>
  <c r="P8"/>
  <c r="A8"/>
  <c r="U20"/>
  <c r="T20"/>
  <c r="P20"/>
  <c r="A20"/>
  <c r="U16"/>
  <c r="T16"/>
  <c r="A16"/>
  <c r="U10"/>
  <c r="T10"/>
  <c r="P10"/>
  <c r="A10"/>
  <c r="U49" i="25"/>
  <c r="T49"/>
  <c r="P49"/>
  <c r="A49"/>
  <c r="U47"/>
  <c r="T47"/>
  <c r="P47"/>
  <c r="A47"/>
  <c r="U44"/>
  <c r="T44"/>
  <c r="P44"/>
  <c r="A44"/>
  <c r="U34"/>
  <c r="T34"/>
  <c r="P34"/>
  <c r="A34"/>
  <c r="U32"/>
  <c r="T32"/>
  <c r="P32"/>
  <c r="A32"/>
  <c r="U31"/>
  <c r="T31"/>
  <c r="P31"/>
  <c r="A31"/>
  <c r="U23"/>
  <c r="T23"/>
  <c r="P23"/>
  <c r="A23"/>
  <c r="U22"/>
  <c r="T22"/>
  <c r="P22"/>
  <c r="A22"/>
  <c r="U21"/>
  <c r="T21"/>
  <c r="P21"/>
  <c r="A21"/>
  <c r="U19"/>
  <c r="T19"/>
  <c r="P19"/>
  <c r="A19"/>
  <c r="U18"/>
  <c r="T18"/>
  <c r="A18"/>
  <c r="U14"/>
  <c r="T14"/>
  <c r="P14"/>
  <c r="A14"/>
  <c r="U13"/>
  <c r="T13"/>
  <c r="P13"/>
  <c r="A13"/>
  <c r="U11"/>
  <c r="T11"/>
  <c r="P11"/>
  <c r="A11"/>
  <c r="U10"/>
  <c r="T10"/>
  <c r="P10"/>
  <c r="A10"/>
  <c r="U9"/>
  <c r="T9"/>
  <c r="P9"/>
  <c r="A9"/>
  <c r="U8"/>
  <c r="T8"/>
  <c r="P8"/>
  <c r="A8"/>
  <c r="U6"/>
  <c r="T6"/>
  <c r="P6"/>
  <c r="A6"/>
  <c r="U45" i="24"/>
  <c r="T45"/>
  <c r="P45"/>
  <c r="A45"/>
  <c r="U43"/>
  <c r="T43"/>
  <c r="P43"/>
  <c r="A43"/>
  <c r="U42"/>
  <c r="T42"/>
  <c r="P42"/>
  <c r="A42"/>
  <c r="U41"/>
  <c r="T41"/>
  <c r="P41"/>
  <c r="A41"/>
  <c r="U40"/>
  <c r="T40"/>
  <c r="P40"/>
  <c r="A40"/>
  <c r="U39"/>
  <c r="T39"/>
  <c r="P39"/>
  <c r="A39"/>
  <c r="U33"/>
  <c r="T33"/>
  <c r="P33"/>
  <c r="A33"/>
  <c r="U32"/>
  <c r="T32"/>
  <c r="P32"/>
  <c r="A32"/>
  <c r="U31"/>
  <c r="T31"/>
  <c r="P31"/>
  <c r="A31"/>
  <c r="U30"/>
  <c r="T30"/>
  <c r="P30"/>
  <c r="A30"/>
  <c r="U22"/>
  <c r="T22"/>
  <c r="A22"/>
  <c r="U15"/>
  <c r="T15"/>
  <c r="P15"/>
  <c r="A15"/>
  <c r="U12"/>
  <c r="T12"/>
  <c r="P12"/>
  <c r="A12"/>
  <c r="U10"/>
  <c r="T10"/>
  <c r="P10"/>
  <c r="A10"/>
  <c r="U8"/>
  <c r="T8"/>
  <c r="P8"/>
  <c r="A8"/>
  <c r="U6"/>
  <c r="T6"/>
  <c r="P6"/>
  <c r="A6"/>
  <c r="U7"/>
  <c r="T7"/>
  <c r="P7"/>
  <c r="A7"/>
  <c r="U52" i="23"/>
  <c r="T52"/>
  <c r="P52"/>
  <c r="A52"/>
  <c r="U50"/>
  <c r="T50"/>
  <c r="P50"/>
  <c r="A50"/>
  <c r="U48"/>
  <c r="T48"/>
  <c r="P48"/>
  <c r="A48"/>
  <c r="U44"/>
  <c r="T44"/>
  <c r="P44"/>
  <c r="A44"/>
  <c r="U43"/>
  <c r="T43"/>
  <c r="P43"/>
  <c r="A43"/>
  <c r="U40"/>
  <c r="T40"/>
  <c r="P40"/>
  <c r="A40"/>
  <c r="U39"/>
  <c r="T39"/>
  <c r="P39"/>
  <c r="A39"/>
  <c r="U34"/>
  <c r="T34"/>
  <c r="P34"/>
  <c r="A34"/>
  <c r="U25"/>
  <c r="T25"/>
  <c r="P25"/>
  <c r="A25"/>
  <c r="U24"/>
  <c r="T24"/>
  <c r="P24"/>
  <c r="A24"/>
  <c r="U21"/>
  <c r="T21"/>
  <c r="P21"/>
  <c r="A21"/>
  <c r="U20"/>
  <c r="T20"/>
  <c r="A20"/>
  <c r="U18"/>
  <c r="T18"/>
  <c r="P18"/>
  <c r="A18"/>
  <c r="U17"/>
  <c r="T17"/>
  <c r="P17"/>
  <c r="A17"/>
  <c r="U16"/>
  <c r="T16"/>
  <c r="P16"/>
  <c r="A16"/>
  <c r="U15"/>
  <c r="T15"/>
  <c r="P15"/>
  <c r="A15"/>
  <c r="U10"/>
  <c r="T10"/>
  <c r="A10"/>
  <c r="U11"/>
  <c r="T11"/>
  <c r="A11"/>
  <c r="U9"/>
  <c r="T9"/>
  <c r="P9"/>
  <c r="A9"/>
  <c r="U89" i="22"/>
  <c r="T89"/>
  <c r="P89"/>
  <c r="A89"/>
  <c r="U88"/>
  <c r="T88"/>
  <c r="P88"/>
  <c r="A88"/>
  <c r="U87"/>
  <c r="T87"/>
  <c r="P87"/>
  <c r="A87"/>
  <c r="U86"/>
  <c r="T86"/>
  <c r="P86"/>
  <c r="A86"/>
  <c r="U83"/>
  <c r="T83"/>
  <c r="A83"/>
  <c r="U78"/>
  <c r="T78"/>
  <c r="P78"/>
  <c r="A78"/>
  <c r="U77"/>
  <c r="T77"/>
  <c r="P77"/>
  <c r="A77"/>
  <c r="U76"/>
  <c r="T76"/>
  <c r="P76"/>
  <c r="A76"/>
  <c r="U75"/>
  <c r="T75"/>
  <c r="P75"/>
  <c r="A75"/>
  <c r="U74"/>
  <c r="T74"/>
  <c r="P74"/>
  <c r="A74"/>
  <c r="U71"/>
  <c r="T71"/>
  <c r="P71"/>
  <c r="A71"/>
  <c r="U73"/>
  <c r="T73"/>
  <c r="P73"/>
  <c r="A73"/>
  <c r="U65"/>
  <c r="T65"/>
  <c r="P65"/>
  <c r="A65"/>
  <c r="U64"/>
  <c r="T64"/>
  <c r="P64"/>
  <c r="A64"/>
  <c r="U63"/>
  <c r="T63"/>
  <c r="P63"/>
  <c r="A63"/>
  <c r="U61"/>
  <c r="T61"/>
  <c r="P61"/>
  <c r="A61"/>
  <c r="U60"/>
  <c r="T60"/>
  <c r="P60"/>
  <c r="A60"/>
  <c r="U59"/>
  <c r="T59"/>
  <c r="P59"/>
  <c r="A59"/>
  <c r="U58"/>
  <c r="T58"/>
  <c r="P58"/>
  <c r="A58"/>
  <c r="U55"/>
  <c r="T55"/>
  <c r="P55"/>
  <c r="A55"/>
  <c r="U52"/>
  <c r="T52"/>
  <c r="P52"/>
  <c r="A52"/>
  <c r="U51"/>
  <c r="T51"/>
  <c r="P51"/>
  <c r="A51"/>
  <c r="U46"/>
  <c r="T46"/>
  <c r="P46"/>
  <c r="A46"/>
  <c r="U45"/>
  <c r="T45"/>
  <c r="P45"/>
  <c r="A45"/>
  <c r="U40"/>
  <c r="T40"/>
  <c r="P40"/>
  <c r="A40"/>
  <c r="U39"/>
  <c r="T39"/>
  <c r="P39"/>
  <c r="A39"/>
  <c r="U37"/>
  <c r="T37"/>
  <c r="P37"/>
  <c r="A37"/>
  <c r="U36"/>
  <c r="T36"/>
  <c r="P36"/>
  <c r="A36"/>
  <c r="U35"/>
  <c r="T35"/>
  <c r="P35"/>
  <c r="A35"/>
  <c r="U34"/>
  <c r="T34"/>
  <c r="P34"/>
  <c r="A34"/>
  <c r="U32"/>
  <c r="T32"/>
  <c r="P32"/>
  <c r="A32"/>
  <c r="U31"/>
  <c r="T31"/>
  <c r="P31"/>
  <c r="A31"/>
  <c r="U30"/>
  <c r="T30"/>
  <c r="P30"/>
  <c r="A30"/>
  <c r="U28"/>
  <c r="T28"/>
  <c r="P28"/>
  <c r="A28"/>
  <c r="U23"/>
  <c r="T23"/>
  <c r="P23"/>
  <c r="A23"/>
  <c r="U22"/>
  <c r="T22"/>
  <c r="P22"/>
  <c r="A22"/>
  <c r="U8"/>
  <c r="T8"/>
  <c r="P8"/>
  <c r="A8"/>
  <c r="U15"/>
  <c r="T15"/>
  <c r="P15"/>
  <c r="A15"/>
  <c r="U19"/>
  <c r="T19"/>
  <c r="P19"/>
  <c r="A19"/>
  <c r="U17"/>
  <c r="T17"/>
  <c r="P17"/>
  <c r="A17"/>
  <c r="U56" i="21"/>
  <c r="T56"/>
  <c r="P56"/>
  <c r="A56"/>
  <c r="U30" i="20"/>
  <c r="T30"/>
  <c r="P30"/>
  <c r="A30"/>
  <c r="U86" i="21"/>
  <c r="T86"/>
  <c r="P86"/>
  <c r="A86"/>
  <c r="U84"/>
  <c r="T84"/>
  <c r="A84"/>
  <c r="U80"/>
  <c r="T80"/>
  <c r="P80"/>
  <c r="A80"/>
  <c r="U77"/>
  <c r="T77"/>
  <c r="A77"/>
  <c r="U74"/>
  <c r="T74"/>
  <c r="P74"/>
  <c r="A74"/>
  <c r="U67"/>
  <c r="T67"/>
  <c r="P67"/>
  <c r="A67"/>
  <c r="U66"/>
  <c r="T66"/>
  <c r="P66"/>
  <c r="A66"/>
  <c r="U59"/>
  <c r="T59"/>
  <c r="P59"/>
  <c r="A59"/>
  <c r="U54"/>
  <c r="T54"/>
  <c r="P54"/>
  <c r="A54"/>
  <c r="U51"/>
  <c r="T51"/>
  <c r="P51"/>
  <c r="A51"/>
  <c r="U43"/>
  <c r="T43"/>
  <c r="P43"/>
  <c r="A43"/>
  <c r="U40"/>
  <c r="T40"/>
  <c r="P40"/>
  <c r="A40"/>
  <c r="U39"/>
  <c r="T39"/>
  <c r="A39"/>
  <c r="U36"/>
  <c r="T36"/>
  <c r="P36"/>
  <c r="A36"/>
  <c r="U35"/>
  <c r="T35"/>
  <c r="A35"/>
  <c r="U30"/>
  <c r="T30"/>
  <c r="P30"/>
  <c r="A30"/>
  <c r="U26"/>
  <c r="T26"/>
  <c r="P26"/>
  <c r="A26"/>
  <c r="U25"/>
  <c r="T25"/>
  <c r="P25"/>
  <c r="A25"/>
  <c r="U20"/>
  <c r="T20"/>
  <c r="P20"/>
  <c r="A20"/>
  <c r="U15"/>
  <c r="T15"/>
  <c r="P15"/>
  <c r="A15"/>
  <c r="U65"/>
  <c r="T65"/>
  <c r="P65"/>
  <c r="A65"/>
  <c r="U47"/>
  <c r="T47"/>
  <c r="P47"/>
  <c r="A47"/>
  <c r="U8"/>
  <c r="T8"/>
  <c r="P8"/>
  <c r="A8"/>
  <c r="U10"/>
  <c r="T10"/>
  <c r="P10"/>
  <c r="A10"/>
  <c r="E7" i="45"/>
  <c r="E9" s="1"/>
  <c r="E7" i="44"/>
  <c r="E9" s="1"/>
  <c r="E7" i="43"/>
  <c r="E7" i="46" s="1"/>
  <c r="E7" i="41"/>
  <c r="E9" s="1"/>
  <c r="E7" i="40"/>
  <c r="E9" s="1"/>
  <c r="E7" i="39"/>
  <c r="E7" i="37"/>
  <c r="E9" s="1"/>
  <c r="E7" i="36"/>
  <c r="E9" s="1"/>
  <c r="E7" i="35"/>
  <c r="E7" i="38" s="1"/>
  <c r="E7" i="33"/>
  <c r="E9" s="1"/>
  <c r="E7" i="32"/>
  <c r="E9" s="1"/>
  <c r="E7" i="31"/>
  <c r="E9" s="1"/>
  <c r="E7" i="42" l="1"/>
  <c r="E9" i="39"/>
  <c r="E9" i="42" s="1"/>
  <c r="E7" i="34"/>
  <c r="E7" i="47" s="1"/>
  <c r="E9" i="35"/>
  <c r="E9" i="38" s="1"/>
  <c r="E9" i="43"/>
  <c r="E9" i="46" s="1"/>
  <c r="E9" i="34"/>
  <c r="L23" i="47" s="1"/>
  <c r="U14" i="21"/>
  <c r="T14"/>
  <c r="P14"/>
  <c r="A14"/>
  <c r="U57" i="20"/>
  <c r="T57"/>
  <c r="P57"/>
  <c r="A57"/>
  <c r="U77"/>
  <c r="T77"/>
  <c r="A77"/>
  <c r="U74"/>
  <c r="T74"/>
  <c r="P74"/>
  <c r="A74"/>
  <c r="U49"/>
  <c r="T49"/>
  <c r="P49"/>
  <c r="A49"/>
  <c r="U26"/>
  <c r="T26"/>
  <c r="P26"/>
  <c r="A26"/>
  <c r="U25"/>
  <c r="T25"/>
  <c r="P25"/>
  <c r="A25"/>
  <c r="U22"/>
  <c r="T22"/>
  <c r="P22"/>
  <c r="A22"/>
  <c r="U19"/>
  <c r="T19"/>
  <c r="P19"/>
  <c r="A19"/>
  <c r="U17"/>
  <c r="T17"/>
  <c r="P17"/>
  <c r="A17"/>
  <c r="U76"/>
  <c r="T76"/>
  <c r="P76"/>
  <c r="A76"/>
  <c r="U69"/>
  <c r="T69"/>
  <c r="P69"/>
  <c r="A69"/>
  <c r="U68"/>
  <c r="T68"/>
  <c r="P68"/>
  <c r="A68"/>
  <c r="U62"/>
  <c r="T62"/>
  <c r="P62"/>
  <c r="A62"/>
  <c r="U54"/>
  <c r="T54"/>
  <c r="P54"/>
  <c r="A54"/>
  <c r="U53"/>
  <c r="T53"/>
  <c r="P53"/>
  <c r="A53"/>
  <c r="U50"/>
  <c r="T50"/>
  <c r="P50"/>
  <c r="A50"/>
  <c r="U41"/>
  <c r="T41"/>
  <c r="P41"/>
  <c r="A41"/>
  <c r="U40"/>
  <c r="T40"/>
  <c r="P40"/>
  <c r="A40"/>
  <c r="U36"/>
  <c r="T36"/>
  <c r="P36"/>
  <c r="A36"/>
  <c r="U29"/>
  <c r="T29"/>
  <c r="P29"/>
  <c r="A29"/>
  <c r="U28"/>
  <c r="T28"/>
  <c r="P28"/>
  <c r="A28"/>
  <c r="E9" i="47" l="1"/>
  <c r="U13" i="20"/>
  <c r="T13"/>
  <c r="P13"/>
  <c r="A13"/>
  <c r="U12"/>
  <c r="T12"/>
  <c r="P12"/>
  <c r="A12"/>
  <c r="U20"/>
  <c r="T20"/>
  <c r="P20"/>
  <c r="A20"/>
  <c r="U15"/>
  <c r="T15"/>
  <c r="P15"/>
  <c r="A15"/>
  <c r="U78"/>
  <c r="T78"/>
  <c r="P78"/>
  <c r="A78"/>
  <c r="U32"/>
  <c r="T32"/>
  <c r="P32"/>
  <c r="A32"/>
  <c r="U59"/>
  <c r="T59"/>
  <c r="P59"/>
  <c r="A59"/>
  <c r="U72"/>
  <c r="T72"/>
  <c r="P72"/>
  <c r="A72"/>
  <c r="U65" i="19"/>
  <c r="T65"/>
  <c r="P65"/>
  <c r="A65"/>
  <c r="U60"/>
  <c r="T60"/>
  <c r="P60"/>
  <c r="A60"/>
  <c r="U61"/>
  <c r="T61"/>
  <c r="P61"/>
  <c r="A61"/>
  <c r="U56"/>
  <c r="T56"/>
  <c r="P56"/>
  <c r="A56"/>
  <c r="U54"/>
  <c r="T54"/>
  <c r="P54"/>
  <c r="A54"/>
  <c r="U52"/>
  <c r="T52"/>
  <c r="P52"/>
  <c r="A52"/>
  <c r="U53"/>
  <c r="T53"/>
  <c r="P53"/>
  <c r="A53"/>
  <c r="U41"/>
  <c r="T41"/>
  <c r="P41"/>
  <c r="A41"/>
  <c r="U40"/>
  <c r="T40"/>
  <c r="P40"/>
  <c r="A40"/>
  <c r="U37"/>
  <c r="T37"/>
  <c r="P37"/>
  <c r="A37"/>
  <c r="U30"/>
  <c r="T30"/>
  <c r="P30"/>
  <c r="A30"/>
  <c r="U27"/>
  <c r="T27"/>
  <c r="P27"/>
  <c r="A27"/>
  <c r="U23"/>
  <c r="T23"/>
  <c r="P23"/>
  <c r="A23"/>
  <c r="U17"/>
  <c r="T17"/>
  <c r="P17"/>
  <c r="A17"/>
  <c r="U15"/>
  <c r="T15"/>
  <c r="P15"/>
  <c r="A15"/>
  <c r="U11"/>
  <c r="T11"/>
  <c r="P11"/>
  <c r="A11"/>
  <c r="U10"/>
  <c r="T10"/>
  <c r="P10"/>
  <c r="A10"/>
  <c r="U7"/>
  <c r="T7"/>
  <c r="P7"/>
  <c r="A7"/>
  <c r="U69" i="21"/>
  <c r="T69"/>
  <c r="P69"/>
  <c r="A69"/>
  <c r="U58"/>
  <c r="T58"/>
  <c r="P58"/>
  <c r="A58"/>
  <c r="U57"/>
  <c r="T57"/>
  <c r="P57"/>
  <c r="A57"/>
  <c r="U50"/>
  <c r="T50"/>
  <c r="P50"/>
  <c r="A50"/>
  <c r="U32"/>
  <c r="T32"/>
  <c r="P32"/>
  <c r="A32"/>
  <c r="U23"/>
  <c r="T23"/>
  <c r="P23"/>
  <c r="A23"/>
  <c r="U18"/>
  <c r="T18"/>
  <c r="P18"/>
  <c r="A18"/>
  <c r="U46" i="19"/>
  <c r="T46"/>
  <c r="P46"/>
  <c r="A46"/>
  <c r="U55" i="20"/>
  <c r="T55"/>
  <c r="P55"/>
  <c r="A55"/>
  <c r="U46"/>
  <c r="T46"/>
  <c r="P46"/>
  <c r="A46"/>
  <c r="U42"/>
  <c r="T42"/>
  <c r="P42"/>
  <c r="A42"/>
  <c r="U31"/>
  <c r="T31"/>
  <c r="P31"/>
  <c r="A31"/>
  <c r="U14"/>
  <c r="T14"/>
  <c r="P14"/>
  <c r="A14"/>
  <c r="U67" i="19"/>
  <c r="T67"/>
  <c r="P67"/>
  <c r="A67"/>
  <c r="U66"/>
  <c r="T66"/>
  <c r="P66"/>
  <c r="A66"/>
  <c r="U64"/>
  <c r="T64"/>
  <c r="P64"/>
  <c r="A64"/>
  <c r="U63"/>
  <c r="T63"/>
  <c r="P63"/>
  <c r="A63"/>
  <c r="U62"/>
  <c r="T62"/>
  <c r="A62"/>
  <c r="U55"/>
  <c r="T55"/>
  <c r="P55"/>
  <c r="A55"/>
  <c r="U51"/>
  <c r="T51"/>
  <c r="P51"/>
  <c r="A51"/>
  <c r="U29"/>
  <c r="T29"/>
  <c r="P29"/>
  <c r="A29"/>
  <c r="U13"/>
  <c r="T13"/>
  <c r="P13"/>
  <c r="A13"/>
  <c r="U47" i="18"/>
  <c r="T47"/>
  <c r="P47"/>
  <c r="A47"/>
  <c r="U41"/>
  <c r="T41"/>
  <c r="P41"/>
  <c r="A41"/>
  <c r="U37"/>
  <c r="T37"/>
  <c r="P37"/>
  <c r="A37"/>
  <c r="U21"/>
  <c r="T21"/>
  <c r="P21"/>
  <c r="A21"/>
  <c r="U26" i="17"/>
  <c r="T26"/>
  <c r="P26"/>
  <c r="U16"/>
  <c r="T16"/>
  <c r="P16"/>
  <c r="U9"/>
  <c r="T9"/>
  <c r="P9"/>
  <c r="U8"/>
  <c r="T8"/>
  <c r="P8"/>
  <c r="U7"/>
  <c r="T7"/>
  <c r="P7"/>
  <c r="U58" i="19"/>
  <c r="T58"/>
  <c r="P58"/>
  <c r="A58"/>
  <c r="U49"/>
  <c r="T49"/>
  <c r="P49"/>
  <c r="A49"/>
  <c r="U43"/>
  <c r="T43"/>
  <c r="P43"/>
  <c r="A43"/>
  <c r="U32"/>
  <c r="T32"/>
  <c r="P32"/>
  <c r="A32"/>
  <c r="U18"/>
  <c r="T18"/>
  <c r="P18"/>
  <c r="A18"/>
  <c r="U49" i="18"/>
  <c r="T49"/>
  <c r="P49"/>
  <c r="A49"/>
  <c r="U29"/>
  <c r="T29"/>
  <c r="P29"/>
  <c r="A29"/>
  <c r="U26"/>
  <c r="T26"/>
  <c r="P26"/>
  <c r="A26"/>
  <c r="U15"/>
  <c r="T15"/>
  <c r="P15"/>
  <c r="A15"/>
  <c r="U39" i="19"/>
  <c r="T39"/>
  <c r="P39"/>
  <c r="A39"/>
  <c r="U12" i="22"/>
  <c r="T12"/>
  <c r="P12"/>
  <c r="A12"/>
  <c r="U64" i="20"/>
  <c r="T64"/>
  <c r="P64"/>
  <c r="A64"/>
  <c r="U34" i="19"/>
  <c r="T34"/>
  <c r="P34"/>
  <c r="A34"/>
  <c r="U39" i="18"/>
  <c r="T39"/>
  <c r="P39"/>
  <c r="A39"/>
  <c r="U38"/>
  <c r="T38"/>
  <c r="P38"/>
  <c r="A38"/>
  <c r="U50"/>
  <c r="T50"/>
  <c r="P50"/>
  <c r="A50"/>
  <c r="U27"/>
  <c r="T27"/>
  <c r="P27"/>
  <c r="A27"/>
  <c r="U16"/>
  <c r="T16"/>
  <c r="P16"/>
  <c r="A16"/>
  <c r="U71" i="17"/>
  <c r="T71"/>
  <c r="P71"/>
  <c r="U55"/>
  <c r="T55"/>
  <c r="P55"/>
  <c r="U31" i="18"/>
  <c r="T31"/>
  <c r="P31"/>
  <c r="A31"/>
  <c r="U22"/>
  <c r="T22"/>
  <c r="P22"/>
  <c r="A22"/>
  <c r="U9"/>
  <c r="T9"/>
  <c r="P9"/>
  <c r="A9"/>
  <c r="U19" i="19"/>
  <c r="T19"/>
  <c r="P19"/>
  <c r="A19"/>
  <c r="U50"/>
  <c r="T50"/>
  <c r="A50"/>
  <c r="U33" i="18"/>
  <c r="T33"/>
  <c r="P33"/>
  <c r="A33"/>
  <c r="U55"/>
  <c r="T55"/>
  <c r="P55"/>
  <c r="A55"/>
  <c r="U45"/>
  <c r="T45"/>
  <c r="P45"/>
  <c r="A45"/>
  <c r="U42"/>
  <c r="T42"/>
  <c r="P42"/>
  <c r="A42"/>
  <c r="U35"/>
  <c r="T35"/>
  <c r="P35"/>
  <c r="A35"/>
  <c r="U30"/>
  <c r="T30"/>
  <c r="P30"/>
  <c r="A30"/>
  <c r="U20"/>
  <c r="T20"/>
  <c r="P20"/>
  <c r="A20"/>
  <c r="U19"/>
  <c r="T19"/>
  <c r="P19"/>
  <c r="A19"/>
  <c r="U10"/>
  <c r="T10"/>
  <c r="P10"/>
  <c r="A10"/>
  <c r="U52"/>
  <c r="T52"/>
  <c r="P52"/>
  <c r="A52"/>
  <c r="U18"/>
  <c r="T18"/>
  <c r="P18"/>
  <c r="A18"/>
  <c r="U14"/>
  <c r="T14"/>
  <c r="P14"/>
  <c r="A14"/>
  <c r="U66" i="17"/>
  <c r="T66"/>
  <c r="P66"/>
  <c r="U65"/>
  <c r="T65"/>
  <c r="P65"/>
  <c r="U11" i="18"/>
  <c r="T11"/>
  <c r="P11"/>
  <c r="A11"/>
  <c r="U68" i="17"/>
  <c r="T68"/>
  <c r="P68"/>
  <c r="U13" i="18"/>
  <c r="T13"/>
  <c r="P13"/>
  <c r="A13"/>
  <c r="U34" i="20"/>
  <c r="T34"/>
  <c r="P34"/>
  <c r="A34"/>
  <c r="U27"/>
  <c r="T27"/>
  <c r="P27"/>
  <c r="A27"/>
  <c r="U21"/>
  <c r="T21"/>
  <c r="P21"/>
  <c r="A21"/>
  <c r="U7" i="21"/>
  <c r="T7"/>
  <c r="P7"/>
  <c r="A7"/>
  <c r="U75" i="20"/>
  <c r="T75"/>
  <c r="P75"/>
  <c r="A75"/>
  <c r="U39"/>
  <c r="T39"/>
  <c r="P39"/>
  <c r="A39"/>
  <c r="U33" i="19"/>
  <c r="T33"/>
  <c r="P33"/>
  <c r="A33"/>
  <c r="U58" i="17"/>
  <c r="T58"/>
  <c r="P58"/>
  <c r="U57"/>
  <c r="T57"/>
  <c r="P57"/>
  <c r="U56"/>
  <c r="T56"/>
  <c r="P56"/>
  <c r="U60"/>
  <c r="T60"/>
  <c r="P60"/>
  <c r="U51"/>
  <c r="T51"/>
  <c r="P51"/>
  <c r="U50"/>
  <c r="T50"/>
  <c r="P50"/>
  <c r="U49"/>
  <c r="T49"/>
  <c r="P49"/>
  <c r="U48"/>
  <c r="T48"/>
  <c r="P48"/>
  <c r="U47"/>
  <c r="T47"/>
  <c r="P47"/>
  <c r="U46"/>
  <c r="T46"/>
  <c r="P46"/>
  <c r="U45"/>
  <c r="T45"/>
  <c r="P45"/>
  <c r="U44"/>
  <c r="T44"/>
  <c r="P44"/>
  <c r="U8" i="23"/>
  <c r="T8"/>
  <c r="A8"/>
  <c r="U40" i="17"/>
  <c r="T40"/>
  <c r="P40"/>
  <c r="U42"/>
  <c r="T42"/>
  <c r="P42"/>
  <c r="U41"/>
  <c r="T41"/>
  <c r="P41"/>
  <c r="U81" i="22"/>
  <c r="T81"/>
  <c r="P81"/>
  <c r="A81"/>
  <c r="U37" i="17"/>
  <c r="T37"/>
  <c r="P37"/>
  <c r="U36"/>
  <c r="T36"/>
  <c r="P36"/>
  <c r="U34"/>
  <c r="T34"/>
  <c r="P34"/>
  <c r="U33"/>
  <c r="T33"/>
  <c r="P33"/>
  <c r="U30"/>
  <c r="T30"/>
  <c r="P30"/>
  <c r="U38"/>
  <c r="T38"/>
  <c r="P38"/>
  <c r="U63"/>
  <c r="T63"/>
  <c r="P63"/>
  <c r="U69"/>
  <c r="T69"/>
  <c r="P69"/>
  <c r="U21"/>
  <c r="T21"/>
  <c r="P21"/>
  <c r="U53"/>
  <c r="T53"/>
  <c r="P53"/>
  <c r="U59"/>
  <c r="T59"/>
  <c r="P59"/>
  <c r="U32"/>
  <c r="T32"/>
  <c r="P32"/>
  <c r="U29"/>
  <c r="T29"/>
  <c r="P29"/>
  <c r="U20"/>
  <c r="T20"/>
  <c r="P20"/>
  <c r="U28"/>
  <c r="T28"/>
  <c r="P28"/>
  <c r="U17"/>
  <c r="T17"/>
  <c r="P17"/>
  <c r="U24"/>
  <c r="T24"/>
  <c r="P24"/>
  <c r="U27"/>
  <c r="T27"/>
  <c r="P27"/>
  <c r="U70"/>
  <c r="T70"/>
  <c r="P70"/>
  <c r="U31"/>
  <c r="T31"/>
  <c r="P31"/>
  <c r="U19"/>
  <c r="T19"/>
  <c r="P19"/>
  <c r="U21" i="22"/>
  <c r="T21"/>
  <c r="P21"/>
  <c r="A21"/>
  <c r="U14"/>
  <c r="T14"/>
  <c r="P14"/>
  <c r="A14"/>
  <c r="U21" i="19"/>
  <c r="T21"/>
  <c r="P21"/>
  <c r="A21"/>
  <c r="U48" i="18"/>
  <c r="T48"/>
  <c r="P48"/>
  <c r="A48"/>
  <c r="U24"/>
  <c r="T24"/>
  <c r="P24"/>
  <c r="A24"/>
  <c r="U17"/>
  <c r="T17"/>
  <c r="P17"/>
  <c r="A17"/>
  <c r="P22" i="17"/>
  <c r="T22"/>
  <c r="U22"/>
  <c r="F13" i="45"/>
  <c r="G11"/>
  <c r="B4"/>
  <c r="F13" i="44"/>
  <c r="B4"/>
  <c r="F13" i="43"/>
  <c r="G11"/>
  <c r="B4"/>
  <c r="F13" i="40"/>
  <c r="G11"/>
  <c r="B4" i="41"/>
  <c r="F13"/>
  <c r="G11"/>
  <c r="B4" i="40"/>
  <c r="F13" i="39"/>
  <c r="B4"/>
  <c r="F13" i="37"/>
  <c r="G11"/>
  <c r="B4"/>
  <c r="F13" i="36"/>
  <c r="G11"/>
  <c r="B4"/>
  <c r="F13" i="35"/>
  <c r="G11"/>
  <c r="B4"/>
  <c r="F13" i="33"/>
  <c r="G11"/>
  <c r="B4"/>
  <c r="F13" i="32"/>
  <c r="G11"/>
  <c r="B4"/>
  <c r="F13" i="31"/>
  <c r="G11"/>
  <c r="B4"/>
  <c r="G15" l="1"/>
  <c r="G15" i="33"/>
  <c r="G15" i="43"/>
  <c r="G15" i="41"/>
  <c r="G15" i="36"/>
  <c r="G15" i="32"/>
  <c r="G15" i="35"/>
  <c r="G15" i="37"/>
  <c r="G15" i="40"/>
  <c r="F13" i="46"/>
  <c r="G15" i="45"/>
  <c r="G11" i="42"/>
  <c r="G11" i="39"/>
  <c r="G15" s="1"/>
  <c r="G11" i="44"/>
  <c r="G15" s="1"/>
  <c r="G11" i="38"/>
  <c r="G11" i="34"/>
  <c r="F13" i="38"/>
  <c r="F13" i="34"/>
  <c r="M23" i="47" s="1"/>
  <c r="F13" i="42"/>
  <c r="U51" i="30"/>
  <c r="T51"/>
  <c r="P51"/>
  <c r="A51"/>
  <c r="U29"/>
  <c r="T29"/>
  <c r="P29"/>
  <c r="A29"/>
  <c r="U50"/>
  <c r="T50"/>
  <c r="P50"/>
  <c r="A50"/>
  <c r="U49"/>
  <c r="T49"/>
  <c r="P49"/>
  <c r="A49"/>
  <c r="U48"/>
  <c r="T48"/>
  <c r="P48"/>
  <c r="A48"/>
  <c r="U47"/>
  <c r="T47"/>
  <c r="P47"/>
  <c r="A47"/>
  <c r="U46"/>
  <c r="T46"/>
  <c r="P46"/>
  <c r="A46"/>
  <c r="U45"/>
  <c r="T45"/>
  <c r="P45"/>
  <c r="A45"/>
  <c r="U28"/>
  <c r="T28"/>
  <c r="P28"/>
  <c r="A28"/>
  <c r="U44"/>
  <c r="T44"/>
  <c r="P44"/>
  <c r="A44"/>
  <c r="U43"/>
  <c r="T43"/>
  <c r="P43"/>
  <c r="A43"/>
  <c r="U34"/>
  <c r="T34"/>
  <c r="P34"/>
  <c r="A34"/>
  <c r="U30"/>
  <c r="T30"/>
  <c r="P30"/>
  <c r="A30"/>
  <c r="U27"/>
  <c r="T27"/>
  <c r="P27"/>
  <c r="A27"/>
  <c r="U24"/>
  <c r="T24"/>
  <c r="P24"/>
  <c r="A24"/>
  <c r="U23"/>
  <c r="T23"/>
  <c r="P23"/>
  <c r="A23"/>
  <c r="U21"/>
  <c r="T21"/>
  <c r="P21"/>
  <c r="A21"/>
  <c r="U18"/>
  <c r="T18"/>
  <c r="P18"/>
  <c r="A18"/>
  <c r="U15"/>
  <c r="T15"/>
  <c r="P15"/>
  <c r="A15"/>
  <c r="U14"/>
  <c r="T14"/>
  <c r="P14"/>
  <c r="A14"/>
  <c r="U13"/>
  <c r="T13"/>
  <c r="P13"/>
  <c r="A13"/>
  <c r="U11"/>
  <c r="T11"/>
  <c r="P11"/>
  <c r="A11"/>
  <c r="U9"/>
  <c r="T9"/>
  <c r="P9"/>
  <c r="A9"/>
  <c r="U7"/>
  <c r="T7"/>
  <c r="P7"/>
  <c r="A7"/>
  <c r="U16"/>
  <c r="T16"/>
  <c r="P16"/>
  <c r="A16"/>
  <c r="A6" i="28"/>
  <c r="P6"/>
  <c r="T6"/>
  <c r="U6"/>
  <c r="A7"/>
  <c r="P7"/>
  <c r="T7"/>
  <c r="U7"/>
  <c r="A10"/>
  <c r="P10"/>
  <c r="T10"/>
  <c r="U10"/>
  <c r="A14"/>
  <c r="P14"/>
  <c r="T14"/>
  <c r="U14"/>
  <c r="A15"/>
  <c r="P15"/>
  <c r="T15"/>
  <c r="U15"/>
  <c r="A16"/>
  <c r="P16"/>
  <c r="T16"/>
  <c r="U16"/>
  <c r="A18"/>
  <c r="P18"/>
  <c r="T18"/>
  <c r="U18"/>
  <c r="A19"/>
  <c r="P19"/>
  <c r="T19"/>
  <c r="U19"/>
  <c r="A20"/>
  <c r="P20"/>
  <c r="T20"/>
  <c r="U20"/>
  <c r="A25"/>
  <c r="P25"/>
  <c r="T25"/>
  <c r="U25"/>
  <c r="A26"/>
  <c r="P26"/>
  <c r="T26"/>
  <c r="U26"/>
  <c r="A27"/>
  <c r="P27"/>
  <c r="T27"/>
  <c r="U27"/>
  <c r="A28"/>
  <c r="P28"/>
  <c r="T28"/>
  <c r="U28"/>
  <c r="A29"/>
  <c r="P29"/>
  <c r="T29"/>
  <c r="U29"/>
  <c r="A36"/>
  <c r="P36"/>
  <c r="T36"/>
  <c r="U36"/>
  <c r="A37"/>
  <c r="P37"/>
  <c r="T37"/>
  <c r="U37"/>
  <c r="A38"/>
  <c r="P38"/>
  <c r="T38"/>
  <c r="U38"/>
  <c r="A39"/>
  <c r="P39"/>
  <c r="T39"/>
  <c r="U39"/>
  <c r="A41"/>
  <c r="P41"/>
  <c r="T41"/>
  <c r="U41"/>
  <c r="A43"/>
  <c r="P43"/>
  <c r="T43"/>
  <c r="U43"/>
  <c r="A47"/>
  <c r="T47"/>
  <c r="U47"/>
  <c r="A49"/>
  <c r="P49"/>
  <c r="T49"/>
  <c r="U49"/>
  <c r="A50"/>
  <c r="P50"/>
  <c r="T50"/>
  <c r="U50"/>
  <c r="A51"/>
  <c r="P51"/>
  <c r="T51"/>
  <c r="U51"/>
  <c r="A52"/>
  <c r="T52"/>
  <c r="U52"/>
  <c r="A53"/>
  <c r="P53"/>
  <c r="T53"/>
  <c r="U53"/>
  <c r="A54"/>
  <c r="P54"/>
  <c r="T54"/>
  <c r="U54"/>
  <c r="A55"/>
  <c r="P55"/>
  <c r="T55"/>
  <c r="U55"/>
  <c r="A56"/>
  <c r="T56"/>
  <c r="U56"/>
  <c r="A57"/>
  <c r="P57"/>
  <c r="T57"/>
  <c r="U57"/>
  <c r="A58"/>
  <c r="P58"/>
  <c r="T58"/>
  <c r="U58"/>
  <c r="A60"/>
  <c r="P60"/>
  <c r="T60"/>
  <c r="U60"/>
  <c r="A23"/>
  <c r="P23"/>
  <c r="T23"/>
  <c r="U23"/>
  <c r="A24"/>
  <c r="P24"/>
  <c r="T24"/>
  <c r="U24"/>
  <c r="A32"/>
  <c r="P32"/>
  <c r="T32"/>
  <c r="U32"/>
  <c r="U61"/>
  <c r="T61"/>
  <c r="P61"/>
  <c r="A61"/>
  <c r="U70" i="27"/>
  <c r="T70"/>
  <c r="P70"/>
  <c r="A70"/>
  <c r="U69"/>
  <c r="T69"/>
  <c r="P69"/>
  <c r="A69"/>
  <c r="U68"/>
  <c r="T68"/>
  <c r="P68"/>
  <c r="A68"/>
  <c r="U67"/>
  <c r="T67"/>
  <c r="P67"/>
  <c r="A67"/>
  <c r="U66"/>
  <c r="T66"/>
  <c r="P66"/>
  <c r="A66"/>
  <c r="U65"/>
  <c r="T65"/>
  <c r="P65"/>
  <c r="A65"/>
  <c r="U64"/>
  <c r="T64"/>
  <c r="P64"/>
  <c r="A64"/>
  <c r="U63"/>
  <c r="T63"/>
  <c r="P63"/>
  <c r="A63"/>
  <c r="U62"/>
  <c r="T62"/>
  <c r="P62"/>
  <c r="A62"/>
  <c r="U61"/>
  <c r="T61"/>
  <c r="P61"/>
  <c r="A61"/>
  <c r="U60"/>
  <c r="T60"/>
  <c r="P60"/>
  <c r="A60"/>
  <c r="U59"/>
  <c r="T59"/>
  <c r="P59"/>
  <c r="A59"/>
  <c r="U58"/>
  <c r="T58"/>
  <c r="P58"/>
  <c r="A58"/>
  <c r="U57"/>
  <c r="T57"/>
  <c r="P57"/>
  <c r="A57"/>
  <c r="U56"/>
  <c r="T56"/>
  <c r="P56"/>
  <c r="A56"/>
  <c r="U55"/>
  <c r="T55"/>
  <c r="P55"/>
  <c r="A55"/>
  <c r="U54"/>
  <c r="T54"/>
  <c r="P54"/>
  <c r="A54"/>
  <c r="U53"/>
  <c r="T53"/>
  <c r="P53"/>
  <c r="A53"/>
  <c r="U52"/>
  <c r="T52"/>
  <c r="P52"/>
  <c r="A52"/>
  <c r="U51"/>
  <c r="T51"/>
  <c r="P51"/>
  <c r="A51"/>
  <c r="U50"/>
  <c r="T50"/>
  <c r="P50"/>
  <c r="A50"/>
  <c r="U49"/>
  <c r="T49"/>
  <c r="P49"/>
  <c r="A49"/>
  <c r="U48"/>
  <c r="T48"/>
  <c r="P48"/>
  <c r="A48"/>
  <c r="U47"/>
  <c r="T47"/>
  <c r="P47"/>
  <c r="A47"/>
  <c r="U46"/>
  <c r="T46"/>
  <c r="P46"/>
  <c r="A46"/>
  <c r="U45"/>
  <c r="T45"/>
  <c r="P45"/>
  <c r="A45"/>
  <c r="U44"/>
  <c r="T44"/>
  <c r="P44"/>
  <c r="A44"/>
  <c r="U43"/>
  <c r="T43"/>
  <c r="P43"/>
  <c r="A43"/>
  <c r="U42"/>
  <c r="T42"/>
  <c r="P42"/>
  <c r="A42"/>
  <c r="U41"/>
  <c r="T41"/>
  <c r="P41"/>
  <c r="A41"/>
  <c r="U40"/>
  <c r="T40"/>
  <c r="P40"/>
  <c r="A40"/>
  <c r="U39"/>
  <c r="T39"/>
  <c r="P39"/>
  <c r="A39"/>
  <c r="U38"/>
  <c r="T38"/>
  <c r="P38"/>
  <c r="A38"/>
  <c r="U37"/>
  <c r="T37"/>
  <c r="P37"/>
  <c r="A37"/>
  <c r="U36"/>
  <c r="T36"/>
  <c r="P36"/>
  <c r="A36"/>
  <c r="U35"/>
  <c r="T35"/>
  <c r="P35"/>
  <c r="A35"/>
  <c r="U34"/>
  <c r="T34"/>
  <c r="P34"/>
  <c r="A34"/>
  <c r="U33"/>
  <c r="T33"/>
  <c r="P33"/>
  <c r="A33"/>
  <c r="U32"/>
  <c r="T32"/>
  <c r="P32"/>
  <c r="A32"/>
  <c r="U31"/>
  <c r="T31"/>
  <c r="P31"/>
  <c r="A31"/>
  <c r="U30"/>
  <c r="T30"/>
  <c r="P30"/>
  <c r="A30"/>
  <c r="U29"/>
  <c r="T29"/>
  <c r="P29"/>
  <c r="A29"/>
  <c r="U28"/>
  <c r="T28"/>
  <c r="P28"/>
  <c r="A28"/>
  <c r="U27"/>
  <c r="T27"/>
  <c r="P27"/>
  <c r="A27"/>
  <c r="U26"/>
  <c r="T26"/>
  <c r="P26"/>
  <c r="A26"/>
  <c r="U25"/>
  <c r="T25"/>
  <c r="P25"/>
  <c r="A25"/>
  <c r="U24"/>
  <c r="T24"/>
  <c r="P24"/>
  <c r="A24"/>
  <c r="U23"/>
  <c r="T23"/>
  <c r="P23"/>
  <c r="A23"/>
  <c r="U22"/>
  <c r="T22"/>
  <c r="P22"/>
  <c r="A22"/>
  <c r="U21"/>
  <c r="T21"/>
  <c r="P21"/>
  <c r="A21"/>
  <c r="U20"/>
  <c r="T20"/>
  <c r="P20"/>
  <c r="A20"/>
  <c r="U19"/>
  <c r="T19"/>
  <c r="P19"/>
  <c r="A19"/>
  <c r="U18"/>
  <c r="T18"/>
  <c r="P18"/>
  <c r="A18"/>
  <c r="U17"/>
  <c r="T17"/>
  <c r="P17"/>
  <c r="A17"/>
  <c r="U16"/>
  <c r="T16"/>
  <c r="P16"/>
  <c r="A16"/>
  <c r="U15"/>
  <c r="T15"/>
  <c r="P15"/>
  <c r="A15"/>
  <c r="U14"/>
  <c r="T14"/>
  <c r="P14"/>
  <c r="A14"/>
  <c r="U13"/>
  <c r="T13"/>
  <c r="P13"/>
  <c r="A13"/>
  <c r="U12"/>
  <c r="T12"/>
  <c r="P12"/>
  <c r="A12"/>
  <c r="U11"/>
  <c r="T11"/>
  <c r="P11"/>
  <c r="A11"/>
  <c r="U10"/>
  <c r="T10"/>
  <c r="P10"/>
  <c r="A10"/>
  <c r="U9"/>
  <c r="T9"/>
  <c r="P9"/>
  <c r="A9"/>
  <c r="U8"/>
  <c r="T8"/>
  <c r="P8"/>
  <c r="A8"/>
  <c r="U7"/>
  <c r="T7"/>
  <c r="P7"/>
  <c r="A7"/>
  <c r="U6"/>
  <c r="T6"/>
  <c r="P6"/>
  <c r="A6"/>
  <c r="U5"/>
  <c r="T5"/>
  <c r="P5"/>
  <c r="A5"/>
  <c r="U61" i="26"/>
  <c r="T61"/>
  <c r="P61"/>
  <c r="A61"/>
  <c r="U60"/>
  <c r="T60"/>
  <c r="P60"/>
  <c r="A60"/>
  <c r="U59"/>
  <c r="T59"/>
  <c r="P59"/>
  <c r="A59"/>
  <c r="U58"/>
  <c r="T58"/>
  <c r="P58"/>
  <c r="A58"/>
  <c r="U57"/>
  <c r="T57"/>
  <c r="P57"/>
  <c r="A57"/>
  <c r="U56"/>
  <c r="T56"/>
  <c r="P56"/>
  <c r="A56"/>
  <c r="U55"/>
  <c r="T55"/>
  <c r="P55"/>
  <c r="A55"/>
  <c r="U54"/>
  <c r="T54"/>
  <c r="P54"/>
  <c r="A54"/>
  <c r="U52"/>
  <c r="T52"/>
  <c r="P52"/>
  <c r="A52"/>
  <c r="U49"/>
  <c r="T49"/>
  <c r="P49"/>
  <c r="A49"/>
  <c r="U47"/>
  <c r="T47"/>
  <c r="P47"/>
  <c r="A47"/>
  <c r="U46"/>
  <c r="T46"/>
  <c r="P46"/>
  <c r="A46"/>
  <c r="U44"/>
  <c r="T44"/>
  <c r="P44"/>
  <c r="A44"/>
  <c r="U39"/>
  <c r="T39"/>
  <c r="P39"/>
  <c r="A39"/>
  <c r="U36"/>
  <c r="T36"/>
  <c r="P36"/>
  <c r="A36"/>
  <c r="U35"/>
  <c r="T35"/>
  <c r="P35"/>
  <c r="A35"/>
  <c r="U33"/>
  <c r="T33"/>
  <c r="P33"/>
  <c r="A33"/>
  <c r="U31"/>
  <c r="T31"/>
  <c r="P31"/>
  <c r="A31"/>
  <c r="U28"/>
  <c r="T28"/>
  <c r="P28"/>
  <c r="A28"/>
  <c r="U25"/>
  <c r="T25"/>
  <c r="P25"/>
  <c r="A25"/>
  <c r="U24"/>
  <c r="T24"/>
  <c r="P24"/>
  <c r="A24"/>
  <c r="U23"/>
  <c r="T23"/>
  <c r="P23"/>
  <c r="A23"/>
  <c r="U18"/>
  <c r="T18"/>
  <c r="P18"/>
  <c r="A18"/>
  <c r="U15"/>
  <c r="T15"/>
  <c r="P15"/>
  <c r="A15"/>
  <c r="U14"/>
  <c r="T14"/>
  <c r="P14"/>
  <c r="A14"/>
  <c r="U17"/>
  <c r="T17"/>
  <c r="P17"/>
  <c r="A17"/>
  <c r="U12"/>
  <c r="T12"/>
  <c r="P12"/>
  <c r="A12"/>
  <c r="U6"/>
  <c r="T6"/>
  <c r="P6"/>
  <c r="A6"/>
  <c r="U58" i="25"/>
  <c r="T58"/>
  <c r="P58"/>
  <c r="A58"/>
  <c r="U57"/>
  <c r="T57"/>
  <c r="P57"/>
  <c r="A57"/>
  <c r="U56"/>
  <c r="T56"/>
  <c r="P56"/>
  <c r="A56"/>
  <c r="U55"/>
  <c r="T55"/>
  <c r="P55"/>
  <c r="A55"/>
  <c r="U54"/>
  <c r="T54"/>
  <c r="P54"/>
  <c r="A54"/>
  <c r="U53"/>
  <c r="T53"/>
  <c r="P53"/>
  <c r="A53"/>
  <c r="U52"/>
  <c r="T52"/>
  <c r="P52"/>
  <c r="A52"/>
  <c r="U51"/>
  <c r="T51"/>
  <c r="A51"/>
  <c r="U50"/>
  <c r="T50"/>
  <c r="P50"/>
  <c r="A50"/>
  <c r="U45"/>
  <c r="T45"/>
  <c r="P45"/>
  <c r="A45"/>
  <c r="U42"/>
  <c r="T42"/>
  <c r="A42"/>
  <c r="U41"/>
  <c r="T41"/>
  <c r="P41"/>
  <c r="A41"/>
  <c r="U36"/>
  <c r="T36"/>
  <c r="P36"/>
  <c r="A36"/>
  <c r="U35"/>
  <c r="T35"/>
  <c r="P35"/>
  <c r="A35"/>
  <c r="U33"/>
  <c r="T33"/>
  <c r="P33"/>
  <c r="A33"/>
  <c r="U29"/>
  <c r="T29"/>
  <c r="P29"/>
  <c r="A29"/>
  <c r="U26"/>
  <c r="T26"/>
  <c r="P26"/>
  <c r="A26"/>
  <c r="U25"/>
  <c r="T25"/>
  <c r="P25"/>
  <c r="A25"/>
  <c r="U24"/>
  <c r="T24"/>
  <c r="P24"/>
  <c r="A24"/>
  <c r="U20"/>
  <c r="T20"/>
  <c r="P20"/>
  <c r="A20"/>
  <c r="U17"/>
  <c r="T17"/>
  <c r="A17"/>
  <c r="U16"/>
  <c r="T16"/>
  <c r="P16"/>
  <c r="A16"/>
  <c r="U7"/>
  <c r="T7"/>
  <c r="P7"/>
  <c r="A7"/>
  <c r="U50" i="24"/>
  <c r="T50"/>
  <c r="P50"/>
  <c r="A50"/>
  <c r="U49"/>
  <c r="T49"/>
  <c r="P49"/>
  <c r="A49"/>
  <c r="U48"/>
  <c r="T48"/>
  <c r="P48"/>
  <c r="A48"/>
  <c r="U47"/>
  <c r="T47"/>
  <c r="P47"/>
  <c r="A47"/>
  <c r="U46"/>
  <c r="T46"/>
  <c r="P46"/>
  <c r="A46"/>
  <c r="U37"/>
  <c r="T37"/>
  <c r="P37"/>
  <c r="A37"/>
  <c r="U36"/>
  <c r="T36"/>
  <c r="P36"/>
  <c r="A36"/>
  <c r="U34"/>
  <c r="T34"/>
  <c r="P34"/>
  <c r="A34"/>
  <c r="U28"/>
  <c r="T28"/>
  <c r="P28"/>
  <c r="A28"/>
  <c r="U27"/>
  <c r="T27"/>
  <c r="P27"/>
  <c r="A27"/>
  <c r="U25"/>
  <c r="T25"/>
  <c r="A25"/>
  <c r="U24"/>
  <c r="T24"/>
  <c r="A24"/>
  <c r="U23"/>
  <c r="T23"/>
  <c r="P23"/>
  <c r="A23"/>
  <c r="U21"/>
  <c r="T21"/>
  <c r="P21"/>
  <c r="A21"/>
  <c r="U19"/>
  <c r="T19"/>
  <c r="P19"/>
  <c r="A19"/>
  <c r="U18"/>
  <c r="T18"/>
  <c r="P18"/>
  <c r="A18"/>
  <c r="U16"/>
  <c r="T16"/>
  <c r="P16"/>
  <c r="A16"/>
  <c r="U14"/>
  <c r="T14"/>
  <c r="P14"/>
  <c r="A14"/>
  <c r="U13"/>
  <c r="T13"/>
  <c r="P13"/>
  <c r="A13"/>
  <c r="U11"/>
  <c r="T11"/>
  <c r="P11"/>
  <c r="A11"/>
  <c r="U56" i="23"/>
  <c r="T56"/>
  <c r="P56"/>
  <c r="A56"/>
  <c r="U55"/>
  <c r="T55"/>
  <c r="A55"/>
  <c r="U54"/>
  <c r="T54"/>
  <c r="P54"/>
  <c r="A54"/>
  <c r="U49"/>
  <c r="T49"/>
  <c r="P49"/>
  <c r="A49"/>
  <c r="U47"/>
  <c r="T47"/>
  <c r="P47"/>
  <c r="A47"/>
  <c r="U46"/>
  <c r="T46"/>
  <c r="P46"/>
  <c r="A46"/>
  <c r="U45"/>
  <c r="T45"/>
  <c r="P45"/>
  <c r="A45"/>
  <c r="U42"/>
  <c r="T42"/>
  <c r="P42"/>
  <c r="A42"/>
  <c r="U41"/>
  <c r="T41"/>
  <c r="P41"/>
  <c r="A41"/>
  <c r="U38"/>
  <c r="T38"/>
  <c r="P38"/>
  <c r="A38"/>
  <c r="U37"/>
  <c r="T37"/>
  <c r="A37"/>
  <c r="U31"/>
  <c r="T31"/>
  <c r="P31"/>
  <c r="A31"/>
  <c r="U26"/>
  <c r="T26"/>
  <c r="P26"/>
  <c r="A26"/>
  <c r="U23"/>
  <c r="T23"/>
  <c r="P23"/>
  <c r="A23"/>
  <c r="U22"/>
  <c r="T22"/>
  <c r="P22"/>
  <c r="A22"/>
  <c r="U14"/>
  <c r="T14"/>
  <c r="P14"/>
  <c r="A14"/>
  <c r="U13"/>
  <c r="T13"/>
  <c r="P13"/>
  <c r="A13"/>
  <c r="U7"/>
  <c r="T7"/>
  <c r="P7"/>
  <c r="A7"/>
  <c r="U6"/>
  <c r="T6"/>
  <c r="P6"/>
  <c r="A6"/>
  <c r="U91" i="22"/>
  <c r="T91"/>
  <c r="P91"/>
  <c r="A91"/>
  <c r="U90"/>
  <c r="T90"/>
  <c r="P90"/>
  <c r="A90"/>
  <c r="U85"/>
  <c r="T85"/>
  <c r="P85"/>
  <c r="A85"/>
  <c r="U84"/>
  <c r="T84"/>
  <c r="P84"/>
  <c r="A84"/>
  <c r="U80"/>
  <c r="T80"/>
  <c r="P80"/>
  <c r="A80"/>
  <c r="U79"/>
  <c r="T79"/>
  <c r="P79"/>
  <c r="A79"/>
  <c r="U72"/>
  <c r="T72"/>
  <c r="P72"/>
  <c r="A72"/>
  <c r="U69"/>
  <c r="T69"/>
  <c r="P69"/>
  <c r="A69"/>
  <c r="U68"/>
  <c r="T68"/>
  <c r="P68"/>
  <c r="A68"/>
  <c r="U66"/>
  <c r="T66"/>
  <c r="P66"/>
  <c r="A66"/>
  <c r="U62"/>
  <c r="T62"/>
  <c r="P62"/>
  <c r="A62"/>
  <c r="U56"/>
  <c r="T56"/>
  <c r="P56"/>
  <c r="A56"/>
  <c r="U54"/>
  <c r="T54"/>
  <c r="P54"/>
  <c r="A54"/>
  <c r="U53"/>
  <c r="T53"/>
  <c r="P53"/>
  <c r="A53"/>
  <c r="U50"/>
  <c r="T50"/>
  <c r="P50"/>
  <c r="A50"/>
  <c r="U48"/>
  <c r="T48"/>
  <c r="P48"/>
  <c r="A48"/>
  <c r="U47"/>
  <c r="T47"/>
  <c r="P47"/>
  <c r="A47"/>
  <c r="U44"/>
  <c r="T44"/>
  <c r="P44"/>
  <c r="A44"/>
  <c r="U27"/>
  <c r="T27"/>
  <c r="A27"/>
  <c r="U26"/>
  <c r="T26"/>
  <c r="P26"/>
  <c r="A26"/>
  <c r="U16"/>
  <c r="T16"/>
  <c r="P16"/>
  <c r="A16"/>
  <c r="U6"/>
  <c r="T6"/>
  <c r="P6"/>
  <c r="A6"/>
  <c r="U98" i="21"/>
  <c r="T98"/>
  <c r="P98"/>
  <c r="A98"/>
  <c r="U97"/>
  <c r="T97"/>
  <c r="P97"/>
  <c r="A97"/>
  <c r="U92"/>
  <c r="T92"/>
  <c r="P92"/>
  <c r="A92"/>
  <c r="U85"/>
  <c r="T85"/>
  <c r="P85"/>
  <c r="A85"/>
  <c r="U78"/>
  <c r="T78"/>
  <c r="A78"/>
  <c r="U71"/>
  <c r="T71"/>
  <c r="P71"/>
  <c r="A71"/>
  <c r="U70"/>
  <c r="T70"/>
  <c r="P70"/>
  <c r="A70"/>
  <c r="U68"/>
  <c r="T68"/>
  <c r="P68"/>
  <c r="A68"/>
  <c r="U63"/>
  <c r="T63"/>
  <c r="P63"/>
  <c r="A63"/>
  <c r="U62"/>
  <c r="T62"/>
  <c r="P62"/>
  <c r="A62"/>
  <c r="U61"/>
  <c r="T61"/>
  <c r="P61"/>
  <c r="A61"/>
  <c r="U60"/>
  <c r="T60"/>
  <c r="P60"/>
  <c r="A60"/>
  <c r="U53"/>
  <c r="T53"/>
  <c r="P53"/>
  <c r="A53"/>
  <c r="U49"/>
  <c r="T49"/>
  <c r="P49"/>
  <c r="A49"/>
  <c r="U46"/>
  <c r="T46"/>
  <c r="P46"/>
  <c r="A46"/>
  <c r="U45"/>
  <c r="T45"/>
  <c r="P45"/>
  <c r="A45"/>
  <c r="U44"/>
  <c r="T44"/>
  <c r="P44"/>
  <c r="A44"/>
  <c r="U42"/>
  <c r="T42"/>
  <c r="P42"/>
  <c r="A42"/>
  <c r="U34"/>
  <c r="T34"/>
  <c r="A34"/>
  <c r="U31"/>
  <c r="T31"/>
  <c r="P31"/>
  <c r="A31"/>
  <c r="U29"/>
  <c r="T29"/>
  <c r="P29"/>
  <c r="A29"/>
  <c r="U28"/>
  <c r="T28"/>
  <c r="P28"/>
  <c r="A28"/>
  <c r="U27"/>
  <c r="T27"/>
  <c r="P27"/>
  <c r="A27"/>
  <c r="U21"/>
  <c r="T21"/>
  <c r="P21"/>
  <c r="A21"/>
  <c r="U19"/>
  <c r="T19"/>
  <c r="P19"/>
  <c r="A19"/>
  <c r="U17"/>
  <c r="T17"/>
  <c r="P17"/>
  <c r="A17"/>
  <c r="U16"/>
  <c r="T16"/>
  <c r="P16"/>
  <c r="A16"/>
  <c r="U13"/>
  <c r="T13"/>
  <c r="P13"/>
  <c r="A13"/>
  <c r="U11"/>
  <c r="T11"/>
  <c r="P11"/>
  <c r="A11"/>
  <c r="U9"/>
  <c r="T9"/>
  <c r="P9"/>
  <c r="A9"/>
  <c r="U6"/>
  <c r="T6"/>
  <c r="P6"/>
  <c r="A6"/>
  <c r="U79" i="20"/>
  <c r="T79"/>
  <c r="P79"/>
  <c r="A79"/>
  <c r="U73"/>
  <c r="T73"/>
  <c r="P73"/>
  <c r="A73"/>
  <c r="U71"/>
  <c r="T71"/>
  <c r="A71"/>
  <c r="U70"/>
  <c r="T70"/>
  <c r="P70"/>
  <c r="A70"/>
  <c r="U67"/>
  <c r="T67"/>
  <c r="P67"/>
  <c r="A67"/>
  <c r="U66"/>
  <c r="T66"/>
  <c r="P66"/>
  <c r="A66"/>
  <c r="U65"/>
  <c r="T65"/>
  <c r="P65"/>
  <c r="A65"/>
  <c r="U61"/>
  <c r="T61"/>
  <c r="P61"/>
  <c r="A61"/>
  <c r="U60"/>
  <c r="T60"/>
  <c r="P60"/>
  <c r="A60"/>
  <c r="U58"/>
  <c r="T58"/>
  <c r="P58"/>
  <c r="A58"/>
  <c r="U56"/>
  <c r="T56"/>
  <c r="P56"/>
  <c r="A56"/>
  <c r="U52"/>
  <c r="T52"/>
  <c r="P52"/>
  <c r="A52"/>
  <c r="U51"/>
  <c r="T51"/>
  <c r="P51"/>
  <c r="A51"/>
  <c r="U48"/>
  <c r="T48"/>
  <c r="P48"/>
  <c r="A48"/>
  <c r="U47"/>
  <c r="T47"/>
  <c r="P47"/>
  <c r="A47"/>
  <c r="U45"/>
  <c r="T45"/>
  <c r="A45"/>
  <c r="U44"/>
  <c r="T44"/>
  <c r="P44"/>
  <c r="A44"/>
  <c r="U38"/>
  <c r="T38"/>
  <c r="P38"/>
  <c r="A38"/>
  <c r="U37"/>
  <c r="T37"/>
  <c r="P37"/>
  <c r="A37"/>
  <c r="U35"/>
  <c r="T35"/>
  <c r="P35"/>
  <c r="A35"/>
  <c r="U33"/>
  <c r="T33"/>
  <c r="P33"/>
  <c r="A33"/>
  <c r="U23"/>
  <c r="T23"/>
  <c r="P23"/>
  <c r="A23"/>
  <c r="U24"/>
  <c r="T24"/>
  <c r="P24"/>
  <c r="A24"/>
  <c r="U18"/>
  <c r="T18"/>
  <c r="P18"/>
  <c r="A18"/>
  <c r="U16"/>
  <c r="T16"/>
  <c r="P16"/>
  <c r="A16"/>
  <c r="U11"/>
  <c r="T11"/>
  <c r="P11"/>
  <c r="A11"/>
  <c r="U10"/>
  <c r="T10"/>
  <c r="P10"/>
  <c r="A10"/>
  <c r="U9"/>
  <c r="T9"/>
  <c r="P9"/>
  <c r="A9"/>
  <c r="U8"/>
  <c r="T8"/>
  <c r="P8"/>
  <c r="A8"/>
  <c r="U7"/>
  <c r="T7"/>
  <c r="P7"/>
  <c r="A7"/>
  <c r="U6"/>
  <c r="T6"/>
  <c r="P6"/>
  <c r="A6"/>
  <c r="U69" i="19"/>
  <c r="T69"/>
  <c r="P69"/>
  <c r="A69"/>
  <c r="U68"/>
  <c r="T68"/>
  <c r="P68"/>
  <c r="A68"/>
  <c r="U59"/>
  <c r="T59"/>
  <c r="P59"/>
  <c r="A59"/>
  <c r="U57"/>
  <c r="T57"/>
  <c r="P57"/>
  <c r="A57"/>
  <c r="U48"/>
  <c r="T48"/>
  <c r="P48"/>
  <c r="A48"/>
  <c r="U47"/>
  <c r="T47"/>
  <c r="P47"/>
  <c r="A47"/>
  <c r="U45"/>
  <c r="T45"/>
  <c r="P45"/>
  <c r="A45"/>
  <c r="U44"/>
  <c r="T44"/>
  <c r="P44"/>
  <c r="A44"/>
  <c r="U42"/>
  <c r="T42"/>
  <c r="P42"/>
  <c r="A42"/>
  <c r="U38"/>
  <c r="T38"/>
  <c r="P38"/>
  <c r="A38"/>
  <c r="U36"/>
  <c r="T36"/>
  <c r="P36"/>
  <c r="A36"/>
  <c r="U35"/>
  <c r="T35"/>
  <c r="P35"/>
  <c r="A35"/>
  <c r="U31"/>
  <c r="T31"/>
  <c r="P31"/>
  <c r="A31"/>
  <c r="U28"/>
  <c r="T28"/>
  <c r="P28"/>
  <c r="A28"/>
  <c r="U26"/>
  <c r="T26"/>
  <c r="P26"/>
  <c r="A26"/>
  <c r="U25"/>
  <c r="T25"/>
  <c r="A25"/>
  <c r="U24"/>
  <c r="T24"/>
  <c r="P24"/>
  <c r="A24"/>
  <c r="U22"/>
  <c r="T22"/>
  <c r="P22"/>
  <c r="A22"/>
  <c r="U20"/>
  <c r="T20"/>
  <c r="P20"/>
  <c r="A20"/>
  <c r="U16"/>
  <c r="T16"/>
  <c r="P16"/>
  <c r="A16"/>
  <c r="U14"/>
  <c r="T14"/>
  <c r="P14"/>
  <c r="A14"/>
  <c r="U12"/>
  <c r="T12"/>
  <c r="P12"/>
  <c r="A12"/>
  <c r="U9"/>
  <c r="T9"/>
  <c r="P9"/>
  <c r="A9"/>
  <c r="U8"/>
  <c r="T8"/>
  <c r="P8"/>
  <c r="A8"/>
  <c r="U6"/>
  <c r="T6"/>
  <c r="P6"/>
  <c r="A6"/>
  <c r="A6" i="18"/>
  <c r="P6"/>
  <c r="T6"/>
  <c r="U6"/>
  <c r="A7"/>
  <c r="P7"/>
  <c r="T7"/>
  <c r="U7"/>
  <c r="A8"/>
  <c r="P8"/>
  <c r="T8"/>
  <c r="U8"/>
  <c r="A12"/>
  <c r="P12"/>
  <c r="T12"/>
  <c r="U12"/>
  <c r="A23"/>
  <c r="P23"/>
  <c r="T23"/>
  <c r="U23"/>
  <c r="A25"/>
  <c r="T25"/>
  <c r="U25"/>
  <c r="A28"/>
  <c r="P28"/>
  <c r="T28"/>
  <c r="U28"/>
  <c r="A32"/>
  <c r="P32"/>
  <c r="T32"/>
  <c r="U32"/>
  <c r="A34"/>
  <c r="P34"/>
  <c r="T34"/>
  <c r="U34"/>
  <c r="A36"/>
  <c r="P36"/>
  <c r="T36"/>
  <c r="U36"/>
  <c r="A40"/>
  <c r="P40"/>
  <c r="T40"/>
  <c r="U40"/>
  <c r="A43"/>
  <c r="P43"/>
  <c r="T43"/>
  <c r="U43"/>
  <c r="A44"/>
  <c r="P44"/>
  <c r="T44"/>
  <c r="U44"/>
  <c r="A46"/>
  <c r="P46"/>
  <c r="T46"/>
  <c r="U46"/>
  <c r="A51"/>
  <c r="P51"/>
  <c r="T51"/>
  <c r="U51"/>
  <c r="A53"/>
  <c r="P53"/>
  <c r="T53"/>
  <c r="U53"/>
  <c r="A54"/>
  <c r="P54"/>
  <c r="T54"/>
  <c r="U54"/>
  <c r="A56"/>
  <c r="P56"/>
  <c r="T56"/>
  <c r="U56"/>
  <c r="U57"/>
  <c r="T57"/>
  <c r="P57"/>
  <c r="A57"/>
  <c r="F13" i="47" l="1"/>
  <c r="G15" i="34"/>
  <c r="G15" i="38"/>
  <c r="G15" i="42"/>
  <c r="G11" i="46"/>
  <c r="G15" s="1"/>
  <c r="E21" i="32"/>
  <c r="E20"/>
  <c r="E19"/>
  <c r="E18"/>
  <c r="F21"/>
  <c r="F20"/>
  <c r="F19"/>
  <c r="F18"/>
  <c r="F34" i="33"/>
  <c r="F33"/>
  <c r="F32"/>
  <c r="F31"/>
  <c r="F30"/>
  <c r="F29"/>
  <c r="F28"/>
  <c r="F27"/>
  <c r="F26"/>
  <c r="F25"/>
  <c r="F24"/>
  <c r="E34"/>
  <c r="E33"/>
  <c r="E32"/>
  <c r="E31"/>
  <c r="E30"/>
  <c r="E29"/>
  <c r="E28"/>
  <c r="E27"/>
  <c r="E26"/>
  <c r="E25"/>
  <c r="E24"/>
  <c r="E34" i="35"/>
  <c r="E33"/>
  <c r="E32"/>
  <c r="E31"/>
  <c r="E30"/>
  <c r="E29"/>
  <c r="E28"/>
  <c r="E27"/>
  <c r="E26"/>
  <c r="E25"/>
  <c r="E24"/>
  <c r="F34"/>
  <c r="F33"/>
  <c r="F32"/>
  <c r="F31"/>
  <c r="F30"/>
  <c r="F29"/>
  <c r="F28"/>
  <c r="F27"/>
  <c r="F26"/>
  <c r="F25"/>
  <c r="F24"/>
  <c r="F34" i="36"/>
  <c r="F33"/>
  <c r="E34"/>
  <c r="G34" s="1"/>
  <c r="E33"/>
  <c r="G33" s="1"/>
  <c r="E32"/>
  <c r="F31"/>
  <c r="F30"/>
  <c r="F29"/>
  <c r="F28"/>
  <c r="F27"/>
  <c r="F26"/>
  <c r="F25"/>
  <c r="F24"/>
  <c r="F32"/>
  <c r="E31"/>
  <c r="E30"/>
  <c r="E29"/>
  <c r="E28"/>
  <c r="E27"/>
  <c r="E26"/>
  <c r="E25"/>
  <c r="E24"/>
  <c r="E34" i="37"/>
  <c r="E33"/>
  <c r="E32"/>
  <c r="E31"/>
  <c r="E30"/>
  <c r="E29"/>
  <c r="E28"/>
  <c r="E27"/>
  <c r="E26"/>
  <c r="E25"/>
  <c r="E24"/>
  <c r="F34"/>
  <c r="F33"/>
  <c r="F32"/>
  <c r="F31"/>
  <c r="F30"/>
  <c r="F29"/>
  <c r="F28"/>
  <c r="F27"/>
  <c r="F26"/>
  <c r="F25"/>
  <c r="F24"/>
  <c r="F34" i="39"/>
  <c r="F33"/>
  <c r="F32"/>
  <c r="F31"/>
  <c r="F30"/>
  <c r="F29"/>
  <c r="F28"/>
  <c r="F27"/>
  <c r="F26"/>
  <c r="F25"/>
  <c r="F24"/>
  <c r="E34"/>
  <c r="E33"/>
  <c r="E32"/>
  <c r="E31"/>
  <c r="E30"/>
  <c r="E29"/>
  <c r="E28"/>
  <c r="E27"/>
  <c r="E26"/>
  <c r="E25"/>
  <c r="E24"/>
  <c r="F34" i="40"/>
  <c r="F33"/>
  <c r="F32"/>
  <c r="F31"/>
  <c r="F30"/>
  <c r="F29"/>
  <c r="F28"/>
  <c r="F27"/>
  <c r="F26"/>
  <c r="F25"/>
  <c r="F24"/>
  <c r="E34"/>
  <c r="E33"/>
  <c r="E32"/>
  <c r="E31"/>
  <c r="E30"/>
  <c r="E29"/>
  <c r="E28"/>
  <c r="E27"/>
  <c r="E26"/>
  <c r="E25"/>
  <c r="E24"/>
  <c r="E34" i="41"/>
  <c r="E33"/>
  <c r="E32"/>
  <c r="E31"/>
  <c r="E30"/>
  <c r="E29"/>
  <c r="E28"/>
  <c r="E27"/>
  <c r="E26"/>
  <c r="E25"/>
  <c r="E24"/>
  <c r="F34"/>
  <c r="F33"/>
  <c r="F32"/>
  <c r="F31"/>
  <c r="F30"/>
  <c r="F29"/>
  <c r="F28"/>
  <c r="F27"/>
  <c r="F26"/>
  <c r="F25"/>
  <c r="F24"/>
  <c r="E34" i="43"/>
  <c r="E33"/>
  <c r="E32"/>
  <c r="E31"/>
  <c r="E30"/>
  <c r="E29"/>
  <c r="E28"/>
  <c r="E27"/>
  <c r="E26"/>
  <c r="E25"/>
  <c r="E24"/>
  <c r="F34"/>
  <c r="F33"/>
  <c r="F32"/>
  <c r="F31"/>
  <c r="F30"/>
  <c r="F29"/>
  <c r="F28"/>
  <c r="F27"/>
  <c r="F26"/>
  <c r="F25"/>
  <c r="F24"/>
  <c r="F21" i="44"/>
  <c r="F20"/>
  <c r="F19"/>
  <c r="F18"/>
  <c r="E21"/>
  <c r="E20"/>
  <c r="E19"/>
  <c r="G19" s="1"/>
  <c r="E18"/>
  <c r="G18" s="1"/>
  <c r="E34" i="45"/>
  <c r="E33"/>
  <c r="E32"/>
  <c r="E31"/>
  <c r="E30"/>
  <c r="E29"/>
  <c r="E28"/>
  <c r="E27"/>
  <c r="E26"/>
  <c r="E25"/>
  <c r="E24"/>
  <c r="F34"/>
  <c r="F33"/>
  <c r="F32"/>
  <c r="F31"/>
  <c r="F30"/>
  <c r="F29"/>
  <c r="F28"/>
  <c r="F27"/>
  <c r="F26"/>
  <c r="F25"/>
  <c r="F24"/>
  <c r="E34" i="32"/>
  <c r="E33"/>
  <c r="E32"/>
  <c r="E31"/>
  <c r="E30"/>
  <c r="E29"/>
  <c r="E28"/>
  <c r="E27"/>
  <c r="E26"/>
  <c r="E25"/>
  <c r="E24"/>
  <c r="F34"/>
  <c r="F33"/>
  <c r="F32"/>
  <c r="F31"/>
  <c r="F30"/>
  <c r="F29"/>
  <c r="F28"/>
  <c r="F27"/>
  <c r="F26"/>
  <c r="F25"/>
  <c r="F24"/>
  <c r="F21" i="33"/>
  <c r="F20"/>
  <c r="F19"/>
  <c r="F18"/>
  <c r="E21"/>
  <c r="G21" s="1"/>
  <c r="E20"/>
  <c r="G20" s="1"/>
  <c r="E19"/>
  <c r="G19" s="1"/>
  <c r="E18"/>
  <c r="G18" s="1"/>
  <c r="E21" i="35"/>
  <c r="E20"/>
  <c r="E19"/>
  <c r="E18"/>
  <c r="F21"/>
  <c r="F20"/>
  <c r="F19"/>
  <c r="F18"/>
  <c r="F21" i="36"/>
  <c r="F20"/>
  <c r="F19"/>
  <c r="F18"/>
  <c r="E21"/>
  <c r="G21" s="1"/>
  <c r="E20"/>
  <c r="G20" s="1"/>
  <c r="E19"/>
  <c r="G19" s="1"/>
  <c r="E18"/>
  <c r="G18" s="1"/>
  <c r="E21" i="37"/>
  <c r="E20"/>
  <c r="E19"/>
  <c r="E18"/>
  <c r="F21"/>
  <c r="F20"/>
  <c r="F19"/>
  <c r="F18"/>
  <c r="F21" i="39"/>
  <c r="F20"/>
  <c r="F19"/>
  <c r="F18"/>
  <c r="E21"/>
  <c r="E20"/>
  <c r="E19"/>
  <c r="E18"/>
  <c r="F21" i="40"/>
  <c r="F20"/>
  <c r="F19"/>
  <c r="F18"/>
  <c r="E21"/>
  <c r="G21" s="1"/>
  <c r="E20"/>
  <c r="G20" s="1"/>
  <c r="E19"/>
  <c r="G19" s="1"/>
  <c r="E18"/>
  <c r="G18" s="1"/>
  <c r="E21" i="41"/>
  <c r="E20"/>
  <c r="E19"/>
  <c r="E18"/>
  <c r="F21"/>
  <c r="F20"/>
  <c r="F19"/>
  <c r="F18"/>
  <c r="E21" i="43"/>
  <c r="E20"/>
  <c r="E19"/>
  <c r="E18"/>
  <c r="F21"/>
  <c r="F20"/>
  <c r="F19"/>
  <c r="F18"/>
  <c r="F34" i="44"/>
  <c r="F33"/>
  <c r="F32"/>
  <c r="F31"/>
  <c r="F30"/>
  <c r="F29"/>
  <c r="F28"/>
  <c r="F27"/>
  <c r="F26"/>
  <c r="F25"/>
  <c r="F24"/>
  <c r="E34"/>
  <c r="E33"/>
  <c r="E32"/>
  <c r="E31"/>
  <c r="E30"/>
  <c r="E29"/>
  <c r="E28"/>
  <c r="E27"/>
  <c r="E26"/>
  <c r="E25"/>
  <c r="E24"/>
  <c r="E21" i="45"/>
  <c r="E20"/>
  <c r="E19"/>
  <c r="E18"/>
  <c r="F21"/>
  <c r="F20"/>
  <c r="F19"/>
  <c r="F18"/>
  <c r="P14" i="17"/>
  <c r="U6"/>
  <c r="T6"/>
  <c r="U67"/>
  <c r="T67"/>
  <c r="U52"/>
  <c r="T52"/>
  <c r="U15"/>
  <c r="T15"/>
  <c r="U64"/>
  <c r="T64"/>
  <c r="U62"/>
  <c r="T62"/>
  <c r="U43"/>
  <c r="T43"/>
  <c r="U39"/>
  <c r="T39"/>
  <c r="U25"/>
  <c r="T25"/>
  <c r="U23"/>
  <c r="T23"/>
  <c r="U12"/>
  <c r="T12"/>
  <c r="U10"/>
  <c r="T10"/>
  <c r="U54"/>
  <c r="T54"/>
  <c r="U13"/>
  <c r="T13"/>
  <c r="U11"/>
  <c r="T11"/>
  <c r="U14"/>
  <c r="T14"/>
  <c r="U73"/>
  <c r="T73"/>
  <c r="P73"/>
  <c r="U72"/>
  <c r="T72"/>
  <c r="P72"/>
  <c r="U61"/>
  <c r="T61"/>
  <c r="P61"/>
  <c r="U35"/>
  <c r="T35"/>
  <c r="P35"/>
  <c r="U18"/>
  <c r="T18"/>
  <c r="P18"/>
  <c r="P6"/>
  <c r="P67"/>
  <c r="P52"/>
  <c r="P15"/>
  <c r="P64"/>
  <c r="P62"/>
  <c r="P43"/>
  <c r="P39"/>
  <c r="P25"/>
  <c r="P23"/>
  <c r="P12"/>
  <c r="P10"/>
  <c r="P54"/>
  <c r="P13"/>
  <c r="P11"/>
  <c r="U74"/>
  <c r="T74"/>
  <c r="P74"/>
  <c r="G20" i="44" l="1"/>
  <c r="G21"/>
  <c r="G25"/>
  <c r="G27"/>
  <c r="G29"/>
  <c r="G31"/>
  <c r="G27" i="33"/>
  <c r="G29"/>
  <c r="G31"/>
  <c r="G33"/>
  <c r="G33" i="44"/>
  <c r="G25" i="40"/>
  <c r="G27"/>
  <c r="G29"/>
  <c r="G31"/>
  <c r="G33"/>
  <c r="G25" i="36"/>
  <c r="G27"/>
  <c r="G29"/>
  <c r="G31"/>
  <c r="G11" i="47"/>
  <c r="G15" s="1"/>
  <c r="G25" i="33"/>
  <c r="G24" i="44"/>
  <c r="G26"/>
  <c r="G28"/>
  <c r="G30"/>
  <c r="G32"/>
  <c r="G34"/>
  <c r="G24" i="40"/>
  <c r="G26"/>
  <c r="G28"/>
  <c r="G30"/>
  <c r="G32"/>
  <c r="G34"/>
  <c r="G24" i="36"/>
  <c r="G26"/>
  <c r="G28"/>
  <c r="G30"/>
  <c r="G24" i="33"/>
  <c r="G26"/>
  <c r="G28"/>
  <c r="G30"/>
  <c r="G32"/>
  <c r="G34"/>
  <c r="F34" i="31"/>
  <c r="F34" i="34" s="1"/>
  <c r="F32" i="31"/>
  <c r="F32" i="34" s="1"/>
  <c r="F30" i="31"/>
  <c r="F30" i="34" s="1"/>
  <c r="F28" i="31"/>
  <c r="F28" i="34" s="1"/>
  <c r="F26" i="31"/>
  <c r="F26" i="34" s="1"/>
  <c r="F24" i="31"/>
  <c r="F24" i="34" s="1"/>
  <c r="E33" i="31"/>
  <c r="E31"/>
  <c r="E29"/>
  <c r="E27"/>
  <c r="E25"/>
  <c r="F33"/>
  <c r="F33" i="34" s="1"/>
  <c r="F31" i="31"/>
  <c r="F31" i="34" s="1"/>
  <c r="F29" i="31"/>
  <c r="F29" i="34" s="1"/>
  <c r="F27" i="31"/>
  <c r="F27" i="34" s="1"/>
  <c r="F25" i="31"/>
  <c r="F25" i="34" s="1"/>
  <c r="E34" i="31"/>
  <c r="E32"/>
  <c r="E30"/>
  <c r="E28"/>
  <c r="E26"/>
  <c r="E24"/>
  <c r="E19" i="46"/>
  <c r="G19" i="43"/>
  <c r="E21" i="46"/>
  <c r="G21" i="43"/>
  <c r="G19" i="39"/>
  <c r="E19" i="42"/>
  <c r="G21" i="39"/>
  <c r="E21" i="42"/>
  <c r="E19" i="38"/>
  <c r="G19" i="35"/>
  <c r="E21" i="38"/>
  <c r="G21" i="35"/>
  <c r="E24" i="46"/>
  <c r="G24" i="43"/>
  <c r="E26" i="46"/>
  <c r="G26" i="43"/>
  <c r="E28" i="46"/>
  <c r="G28" i="43"/>
  <c r="E30" i="46"/>
  <c r="G30" i="43"/>
  <c r="E32" i="46"/>
  <c r="G32" i="43"/>
  <c r="E34" i="46"/>
  <c r="G34" i="43"/>
  <c r="G25" i="39"/>
  <c r="E25" i="42"/>
  <c r="G27" i="39"/>
  <c r="E27" i="42"/>
  <c r="G29" i="39"/>
  <c r="E29" i="42"/>
  <c r="G31" i="39"/>
  <c r="E31" i="42"/>
  <c r="G33" i="39"/>
  <c r="E33" i="42"/>
  <c r="E24" i="38"/>
  <c r="G24" i="35"/>
  <c r="E26" i="38"/>
  <c r="G26" i="35"/>
  <c r="E28" i="38"/>
  <c r="G28" i="35"/>
  <c r="E30" i="38"/>
  <c r="G30" i="35"/>
  <c r="E32" i="38"/>
  <c r="G32" i="35"/>
  <c r="E34" i="38"/>
  <c r="G34" i="35"/>
  <c r="G19" i="45"/>
  <c r="G21"/>
  <c r="F19" i="46"/>
  <c r="F21"/>
  <c r="G19" i="41"/>
  <c r="G21"/>
  <c r="F19" i="42"/>
  <c r="F21"/>
  <c r="G19" i="37"/>
  <c r="G21"/>
  <c r="F19" i="38"/>
  <c r="F21"/>
  <c r="G24" i="32"/>
  <c r="G26"/>
  <c r="G28"/>
  <c r="G30"/>
  <c r="G32"/>
  <c r="G34"/>
  <c r="G24" i="45"/>
  <c r="G26"/>
  <c r="G28"/>
  <c r="G30"/>
  <c r="G32"/>
  <c r="G34"/>
  <c r="F25" i="46"/>
  <c r="F27"/>
  <c r="F29"/>
  <c r="F31"/>
  <c r="F33"/>
  <c r="G24" i="41"/>
  <c r="G26"/>
  <c r="G28"/>
  <c r="G30"/>
  <c r="G32"/>
  <c r="G34"/>
  <c r="F24" i="42"/>
  <c r="F26"/>
  <c r="F28"/>
  <c r="F30"/>
  <c r="F32"/>
  <c r="F34"/>
  <c r="G24" i="37"/>
  <c r="G26"/>
  <c r="G28"/>
  <c r="G30"/>
  <c r="G32"/>
  <c r="G34"/>
  <c r="G32" i="36"/>
  <c r="F25" i="38"/>
  <c r="F27"/>
  <c r="F29"/>
  <c r="F31"/>
  <c r="F33"/>
  <c r="G19" i="32"/>
  <c r="G21"/>
  <c r="E18" i="46"/>
  <c r="G18" i="43"/>
  <c r="E20" i="46"/>
  <c r="G20" i="43"/>
  <c r="E18" i="42"/>
  <c r="G18" i="39"/>
  <c r="E20" i="42"/>
  <c r="G20" i="39"/>
  <c r="E18" i="38"/>
  <c r="G18" i="35"/>
  <c r="E20" i="38"/>
  <c r="G20" i="35"/>
  <c r="E25" i="46"/>
  <c r="G25" i="43"/>
  <c r="E27" i="46"/>
  <c r="G27" s="1"/>
  <c r="G27" i="43"/>
  <c r="E29" i="46"/>
  <c r="G29" i="43"/>
  <c r="E31" i="46"/>
  <c r="G31" s="1"/>
  <c r="G31" i="43"/>
  <c r="E33" i="46"/>
  <c r="G33" i="43"/>
  <c r="E24" i="42"/>
  <c r="G24" s="1"/>
  <c r="G24" i="39"/>
  <c r="E26" i="42"/>
  <c r="G26" i="39"/>
  <c r="E28" i="42"/>
  <c r="G28" s="1"/>
  <c r="G28" i="39"/>
  <c r="E30" i="42"/>
  <c r="G30" i="39"/>
  <c r="E32" i="42"/>
  <c r="G32" s="1"/>
  <c r="G32" i="39"/>
  <c r="E34" i="42"/>
  <c r="G34" i="39"/>
  <c r="E25" i="38"/>
  <c r="G25" i="35"/>
  <c r="E27" i="38"/>
  <c r="G27" s="1"/>
  <c r="G27" i="35"/>
  <c r="E29" i="38"/>
  <c r="G29" i="35"/>
  <c r="E31" i="38"/>
  <c r="G31" s="1"/>
  <c r="G31" i="35"/>
  <c r="E33" i="38"/>
  <c r="G33" i="35"/>
  <c r="G18" i="45"/>
  <c r="G20"/>
  <c r="F18" i="46"/>
  <c r="F20"/>
  <c r="G18" i="41"/>
  <c r="G20"/>
  <c r="F18" i="42"/>
  <c r="F20"/>
  <c r="G18" i="37"/>
  <c r="G20"/>
  <c r="F18" i="38"/>
  <c r="F20"/>
  <c r="G25" i="32"/>
  <c r="G27"/>
  <c r="G29"/>
  <c r="G31"/>
  <c r="G33"/>
  <c r="G25" i="45"/>
  <c r="G27"/>
  <c r="G29"/>
  <c r="G31"/>
  <c r="G33"/>
  <c r="F24" i="46"/>
  <c r="F26"/>
  <c r="F28"/>
  <c r="F30"/>
  <c r="F32"/>
  <c r="F34"/>
  <c r="G25" i="41"/>
  <c r="G27"/>
  <c r="G29"/>
  <c r="G31"/>
  <c r="G33"/>
  <c r="F25" i="42"/>
  <c r="F27"/>
  <c r="F29"/>
  <c r="F31"/>
  <c r="F33"/>
  <c r="G25" i="37"/>
  <c r="G27"/>
  <c r="G29"/>
  <c r="G31"/>
  <c r="G33"/>
  <c r="F24" i="38"/>
  <c r="F26"/>
  <c r="F28"/>
  <c r="F30"/>
  <c r="F32"/>
  <c r="F34"/>
  <c r="G18" i="32"/>
  <c r="G20"/>
  <c r="F21" i="31"/>
  <c r="F21" i="34" s="1"/>
  <c r="F20" i="31"/>
  <c r="F20" i="34" s="1"/>
  <c r="F19" i="31"/>
  <c r="F19" i="34" s="1"/>
  <c r="F19" i="47" s="1"/>
  <c r="F18" i="31"/>
  <c r="F18" i="34" s="1"/>
  <c r="F18" i="47" s="1"/>
  <c r="E21" i="31"/>
  <c r="E20"/>
  <c r="E19"/>
  <c r="E18"/>
  <c r="F21" i="47" l="1"/>
  <c r="G34" i="42"/>
  <c r="G30"/>
  <c r="G26"/>
  <c r="G33" i="46"/>
  <c r="G29"/>
  <c r="G25"/>
  <c r="F20" i="47"/>
  <c r="G33" i="38"/>
  <c r="G29"/>
  <c r="G25"/>
  <c r="G19" i="31"/>
  <c r="E19" i="34"/>
  <c r="G21" i="31"/>
  <c r="E21" i="34"/>
  <c r="E26"/>
  <c r="G26" i="31"/>
  <c r="E30" i="34"/>
  <c r="G30" i="31"/>
  <c r="E34" i="34"/>
  <c r="G34" i="31"/>
  <c r="E25" i="34"/>
  <c r="G25" i="31"/>
  <c r="E29" i="34"/>
  <c r="G29" i="31"/>
  <c r="G33"/>
  <c r="E33" i="34"/>
  <c r="G34" i="38"/>
  <c r="G32"/>
  <c r="G30"/>
  <c r="G28"/>
  <c r="G26"/>
  <c r="G24"/>
  <c r="G34" i="46"/>
  <c r="G32"/>
  <c r="G30"/>
  <c r="G28"/>
  <c r="G26"/>
  <c r="G24"/>
  <c r="G21" i="38"/>
  <c r="G19"/>
  <c r="G21" i="46"/>
  <c r="G19"/>
  <c r="F27" i="47"/>
  <c r="F31"/>
  <c r="F26"/>
  <c r="F30"/>
  <c r="F34"/>
  <c r="G18" i="31"/>
  <c r="E18" i="34"/>
  <c r="G20" i="31"/>
  <c r="E20" i="34"/>
  <c r="E24"/>
  <c r="G24" i="31"/>
  <c r="E28" i="34"/>
  <c r="G28" i="31"/>
  <c r="E32" i="34"/>
  <c r="G32" i="31"/>
  <c r="G27"/>
  <c r="E27" i="34"/>
  <c r="G31" i="31"/>
  <c r="E31" i="34"/>
  <c r="G20" i="38"/>
  <c r="G18"/>
  <c r="G20" i="42"/>
  <c r="G18"/>
  <c r="G20" i="46"/>
  <c r="G18"/>
  <c r="G33" i="42"/>
  <c r="G31"/>
  <c r="G29"/>
  <c r="G27"/>
  <c r="G25"/>
  <c r="G21"/>
  <c r="G19"/>
  <c r="F25" i="47"/>
  <c r="F29"/>
  <c r="F33"/>
  <c r="F24"/>
  <c r="F28"/>
  <c r="F32"/>
  <c r="E31" l="1"/>
  <c r="G31" s="1"/>
  <c r="G31" i="34"/>
  <c r="E27" i="47"/>
  <c r="G27" s="1"/>
  <c r="G27" i="34"/>
  <c r="E20" i="47"/>
  <c r="G20" s="1"/>
  <c r="G20" i="34"/>
  <c r="E18" i="47"/>
  <c r="G18" s="1"/>
  <c r="G18" i="34"/>
  <c r="N23" i="47" s="1"/>
  <c r="E29"/>
  <c r="G29" s="1"/>
  <c r="G29" i="34"/>
  <c r="E25" i="47"/>
  <c r="G25" s="1"/>
  <c r="G25" i="34"/>
  <c r="E34" i="47"/>
  <c r="G34" s="1"/>
  <c r="G34" i="34"/>
  <c r="E30" i="47"/>
  <c r="G30" s="1"/>
  <c r="G30" i="34"/>
  <c r="E26" i="47"/>
  <c r="G26" s="1"/>
  <c r="G26" i="34"/>
  <c r="E32" i="47"/>
  <c r="G32" s="1"/>
  <c r="G32" i="34"/>
  <c r="E28" i="47"/>
  <c r="G28" s="1"/>
  <c r="G28" i="34"/>
  <c r="E24" i="47"/>
  <c r="G24" s="1"/>
  <c r="G24" i="34"/>
  <c r="E33" i="47"/>
  <c r="G33" s="1"/>
  <c r="G33" i="34"/>
  <c r="E21" i="47"/>
  <c r="G21" s="1"/>
  <c r="G21" i="34"/>
  <c r="E19" i="47"/>
  <c r="G19" s="1"/>
  <c r="G19" i="34"/>
  <c r="O23" i="47" s="1"/>
</calcChain>
</file>

<file path=xl/comments1.xml><?xml version="1.0" encoding="utf-8"?>
<comments xmlns="http://schemas.openxmlformats.org/spreadsheetml/2006/main">
  <authors>
    <author>manuelmacedo</author>
  </authors>
  <commentList>
    <comment ref="N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10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11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12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13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2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3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4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5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6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7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8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comments9.xml><?xml version="1.0" encoding="utf-8"?>
<comments xmlns="http://schemas.openxmlformats.org/spreadsheetml/2006/main">
  <authors>
    <author>manuelmacedo</author>
  </authors>
  <commentList>
    <comment ref="O5" authorId="0">
      <text>
        <r>
          <rPr>
            <b/>
            <sz val="10"/>
            <color indexed="81"/>
            <rFont val="Tahoma"/>
            <family val="2"/>
          </rPr>
          <t xml:space="preserve">Se na coluna "Situação" for inscrito </t>
        </r>
        <r>
          <rPr>
            <b/>
            <sz val="10"/>
            <color indexed="14"/>
            <rFont val="Tahoma"/>
            <family val="2"/>
          </rPr>
          <t>"Alterada"</t>
        </r>
        <r>
          <rPr>
            <b/>
            <sz val="10"/>
            <color indexed="81"/>
            <rFont val="Tahoma"/>
            <family val="2"/>
          </rPr>
          <t xml:space="preserve">
deve apagar-se a inscrição na coluna </t>
        </r>
        <r>
          <rPr>
            <b/>
            <sz val="10"/>
            <color indexed="20"/>
            <rFont val="Tahoma"/>
            <family val="2"/>
          </rPr>
          <t>"Origem"</t>
        </r>
      </text>
    </comment>
  </commentList>
</comments>
</file>

<file path=xl/sharedStrings.xml><?xml version="1.0" encoding="utf-8"?>
<sst xmlns="http://schemas.openxmlformats.org/spreadsheetml/2006/main" count="19043" uniqueCount="727">
  <si>
    <t>quarta-feira</t>
  </si>
  <si>
    <t>quinta-feira</t>
  </si>
  <si>
    <t>sexta-feira</t>
  </si>
  <si>
    <t>sábado</t>
  </si>
  <si>
    <t>domingo</t>
  </si>
  <si>
    <t>segunda-feira</t>
  </si>
  <si>
    <t>terça-feira</t>
  </si>
  <si>
    <t>Realizada</t>
  </si>
  <si>
    <t>Cancelada</t>
  </si>
  <si>
    <t>Situação</t>
  </si>
  <si>
    <t>Setor</t>
  </si>
  <si>
    <t>Desporto</t>
  </si>
  <si>
    <t>Turismo</t>
  </si>
  <si>
    <t>Museu</t>
  </si>
  <si>
    <t>Biblioteca</t>
  </si>
  <si>
    <t>Cinema</t>
  </si>
  <si>
    <t>Espetáculo</t>
  </si>
  <si>
    <t>Div. Interno</t>
  </si>
  <si>
    <t>Div. Externo</t>
  </si>
  <si>
    <t>Origem</t>
  </si>
  <si>
    <t>Plano Anual</t>
  </si>
  <si>
    <t>Extra Plano</t>
  </si>
  <si>
    <t>Por definir</t>
  </si>
  <si>
    <t>Observação</t>
  </si>
  <si>
    <t>Definida</t>
  </si>
  <si>
    <t>Internet Sénior</t>
  </si>
  <si>
    <t>Percurso Pedestre</t>
  </si>
  <si>
    <t>Hora do Conto - Biblioteca Municipal Sarmento Pimentel</t>
  </si>
  <si>
    <t>Mercado de Rua - Rua da República</t>
  </si>
  <si>
    <t>Festival Gastronómico - Sabores do Azeite Novo - Restaurantes Aderentes</t>
  </si>
  <si>
    <t>Pela entidade organizadora</t>
  </si>
  <si>
    <t>Por iniciativa da autarquia</t>
  </si>
  <si>
    <t>Designação da Atividade / Evento</t>
  </si>
  <si>
    <t>Origem e Situação</t>
  </si>
  <si>
    <t>Mirandela a Mexer</t>
  </si>
  <si>
    <t>Por falta de participantes</t>
  </si>
  <si>
    <t>T</t>
  </si>
  <si>
    <t>Dia Nacional da Conservação da Natureza - Exposição</t>
  </si>
  <si>
    <t>Todo o mês</t>
  </si>
  <si>
    <t>Torneio de Ténis</t>
  </si>
  <si>
    <t>Torneio de 'Street Basket'</t>
  </si>
  <si>
    <t>Torneio de Voleibol</t>
  </si>
  <si>
    <t>Prova de Águas Abertas</t>
  </si>
  <si>
    <t>Prova de Ciclismo de Estrada (Confraria N. S. Amparo)</t>
  </si>
  <si>
    <t>Biblioteca de Parque</t>
  </si>
  <si>
    <t>Revisitar Pessoa</t>
  </si>
  <si>
    <t>Domingo Cultural - Palácio do Távoras</t>
  </si>
  <si>
    <t>Dádiva de Sangue (com o IPS e ação de sensibilização das escolas)</t>
  </si>
  <si>
    <t>Tribol</t>
  </si>
  <si>
    <t>Feira Franca do Franco</t>
  </si>
  <si>
    <t>Alterada</t>
  </si>
  <si>
    <t>Alteração da data do evento</t>
  </si>
  <si>
    <t>Alteração da data e do local</t>
  </si>
  <si>
    <t>Alteração do local do evento</t>
  </si>
  <si>
    <t>II Encontro de Bandas APEPAM</t>
  </si>
  <si>
    <t>Campeonatos de Jet-ski</t>
  </si>
  <si>
    <t>Festival Hidrosénior (Piscina Municipal)</t>
  </si>
  <si>
    <t>Kickboxing (Parque do Império)</t>
  </si>
  <si>
    <t>Espetáculo Nilton</t>
  </si>
  <si>
    <t>Concerto com a Banda de Revelhe</t>
  </si>
  <si>
    <t>Descida do rio Tua de canoas - Confraria de N. Senhora do Amparo</t>
  </si>
  <si>
    <t>II Encontro de Gémeos</t>
  </si>
  <si>
    <t>Mega aula na Piscina da Maravilha</t>
  </si>
  <si>
    <t>Agulhas em Movimento</t>
  </si>
  <si>
    <t>Festas de N.Senhora do Amparo</t>
  </si>
  <si>
    <t>Festa do Emigrante</t>
  </si>
  <si>
    <t>Encontro Nacional de Minis em Mirandela</t>
  </si>
  <si>
    <t>Bienal de Pintura</t>
  </si>
  <si>
    <t>Comemoração do 34º Aniversário da Biblioteca Municipal</t>
  </si>
  <si>
    <t>Feira do Figo e do Património - Abreiro</t>
  </si>
  <si>
    <t>I Marcha Nacional de Montanha de Combatentes</t>
  </si>
  <si>
    <t>Percurso Pedestre Abreiro</t>
  </si>
  <si>
    <t>Workshop " Percursos Pedestres: época 2014/2015"</t>
  </si>
  <si>
    <t>Dia Mundial do Turismo</t>
  </si>
  <si>
    <t>Exposição Fotográfica de António Pedro Alves</t>
  </si>
  <si>
    <t>Ação Social</t>
  </si>
  <si>
    <t>a 3</t>
  </si>
  <si>
    <t>a 20</t>
  </si>
  <si>
    <t>a 21</t>
  </si>
  <si>
    <t>e 2</t>
  </si>
  <si>
    <t>a 4</t>
  </si>
  <si>
    <t>a 5</t>
  </si>
  <si>
    <t>a 6</t>
  </si>
  <si>
    <t>a 7</t>
  </si>
  <si>
    <t>do mês anterior</t>
  </si>
  <si>
    <t>a 8</t>
  </si>
  <si>
    <t>a 9</t>
  </si>
  <si>
    <t>a 10</t>
  </si>
  <si>
    <t>a 11</t>
  </si>
  <si>
    <t>a 12</t>
  </si>
  <si>
    <t>a 13</t>
  </si>
  <si>
    <t>a 14</t>
  </si>
  <si>
    <t>a 15</t>
  </si>
  <si>
    <t>a 16</t>
  </si>
  <si>
    <t>a 17</t>
  </si>
  <si>
    <t>a 18</t>
  </si>
  <si>
    <t>a 19</t>
  </si>
  <si>
    <t>a 22</t>
  </si>
  <si>
    <t>a 23</t>
  </si>
  <si>
    <t>a 24</t>
  </si>
  <si>
    <t>a 25</t>
  </si>
  <si>
    <t>a 26</t>
  </si>
  <si>
    <t>a 27</t>
  </si>
  <si>
    <t>a 28</t>
  </si>
  <si>
    <t>a 29</t>
  </si>
  <si>
    <t>a 30</t>
  </si>
  <si>
    <t>a 31</t>
  </si>
  <si>
    <t>p.mês</t>
  </si>
  <si>
    <t>Dia(s) / Semana</t>
  </si>
  <si>
    <t>Workshop´s "Sabão de Azeite"</t>
  </si>
  <si>
    <t xml:space="preserve">O Azeite vai à Escola </t>
  </si>
  <si>
    <t>Exposição temática e Cantinho da Poesia</t>
  </si>
  <si>
    <t xml:space="preserve">Atividade de Reis - Jantar solidário </t>
  </si>
  <si>
    <t>Campanha de Sensibilização - Higiene e Segurança em Piscinas</t>
  </si>
  <si>
    <t>Exames Médicos no INATEL</t>
  </si>
  <si>
    <t>Festival de Sabores do Azeite Novo</t>
  </si>
  <si>
    <t>Passeio Pedestre Festival de Sabores do Azeite Novo - Múrias</t>
  </si>
  <si>
    <t>X festival de Sabores do Azeite Novo - Torradas de azeite - Pastelarias aderentes</t>
  </si>
  <si>
    <t>Encontro dos Cantares dos Reis</t>
  </si>
  <si>
    <t>Demonstração de apara - frutos manual</t>
  </si>
  <si>
    <t>Festa de Reis – Vale de Salgueiro</t>
  </si>
  <si>
    <t xml:space="preserve">Curso de Aperfeiçoamento de Provas de Azeites </t>
  </si>
  <si>
    <t>Seminário Técnico inserido no Festival de Sabores do Azeite Novo</t>
  </si>
  <si>
    <t>Produção e Qualidade de Azeitona de Mesa</t>
  </si>
  <si>
    <t xml:space="preserve">Visitas a Lagares </t>
  </si>
  <si>
    <t>Workshop "Pasta de azeitona"</t>
  </si>
  <si>
    <t>Curso de poda e condução de oliveira</t>
  </si>
  <si>
    <t>Workshop "Miminhos com azeite"</t>
  </si>
  <si>
    <t>Workshop "Biscoitos de Azeite"</t>
  </si>
  <si>
    <t xml:space="preserve">Atividade comemorativa dos 25 anos da ESPROARTE </t>
  </si>
  <si>
    <t>Responsável</t>
  </si>
  <si>
    <t>N.º P.º</t>
  </si>
  <si>
    <t>NOTA</t>
  </si>
  <si>
    <t>Inserido na agenda</t>
  </si>
  <si>
    <t>Data</t>
  </si>
  <si>
    <t>Mês</t>
  </si>
  <si>
    <t>PLANO DE ATIVIDADES 2016</t>
  </si>
  <si>
    <t>DEASC - Divisão de Educação, Assuntos Sociais e Culturais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</si>
  <si>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</si>
  <si>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</si>
  <si>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</si>
  <si>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</si>
  <si>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</si>
  <si>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</si>
  <si>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</si>
  <si>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</si>
  <si>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</si>
  <si>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</si>
  <si>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</si>
  <si>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</si>
  <si>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Apoio
Necessário</t>
  </si>
  <si>
    <t>Orçamento</t>
  </si>
  <si>
    <t>Educação</t>
  </si>
  <si>
    <t>Cultura</t>
  </si>
  <si>
    <t>GACIP</t>
  </si>
  <si>
    <t>Informática</t>
  </si>
  <si>
    <t>1º de Maio – Banda de Música</t>
  </si>
  <si>
    <t>Festival Regional de Teatro</t>
  </si>
  <si>
    <t>GEOCACHING</t>
  </si>
  <si>
    <t>Exposição de fotografia de Miguel Moreno</t>
  </si>
  <si>
    <t>Feira do Artesanato, Caça e Produtos Regionais de Torre de Dona Chama</t>
  </si>
  <si>
    <t>3º Encontro Municipal em Petizes e Traquinas no INATEL</t>
  </si>
  <si>
    <t>4º Encontro Municipal em Petizes e Traquinas (outdoor)</t>
  </si>
  <si>
    <t>4º Open José Pina</t>
  </si>
  <si>
    <t>5º Encontro Municipal em Petizes e Traquinas (outdoor)</t>
  </si>
  <si>
    <t>6º Encontro Municipal em Petizes e Traquinas (outdoor)</t>
  </si>
  <si>
    <t>7º Encontro Municipal em Petizes e Traquinas na Zona Verde</t>
  </si>
  <si>
    <t>89º Aniversário do Sport Clube de Mirandela</t>
  </si>
  <si>
    <t>Apresentação da Equipa Sénior do SC Mirandela</t>
  </si>
  <si>
    <t>Atividade comemorativa dos 25 anos da ESPROARTE</t>
  </si>
  <si>
    <t>Atividades da Semana da Juventude e Desporto na Piscina Municipal</t>
  </si>
  <si>
    <t>Benção das Pastas - Semana Académica</t>
  </si>
  <si>
    <t>Biblioteca de Verão - FLUVIOTECA</t>
  </si>
  <si>
    <t>Bragança-Mirandela em Bicicleta</t>
  </si>
  <si>
    <t>BTT Rota do Azeite em Valbom dos Figos</t>
  </si>
  <si>
    <t>Caminhada Solidária - Nossa Senhora do Amparo</t>
  </si>
  <si>
    <t>Campeonato da Europa em Jet Ski e Motas de Água</t>
  </si>
  <si>
    <t>Campeonato Regional de Inverno</t>
  </si>
  <si>
    <t>Circuito Noturno da Torre em Ciclismo</t>
  </si>
  <si>
    <t>Comemoração da Elevação de Mirandela a Cidade</t>
  </si>
  <si>
    <t xml:space="preserve">Comemorações do Dia 25 de Abril </t>
  </si>
  <si>
    <t>Comemorações do dia da Cidade</t>
  </si>
  <si>
    <t>Concentração Motard</t>
  </si>
  <si>
    <t>Contra-Relógio do ORE</t>
  </si>
  <si>
    <t>Convívio dos Ex Combatentes da Companhia 1653</t>
  </si>
  <si>
    <t>Corta-Mato Distrital na Zona Verde</t>
  </si>
  <si>
    <t>Crono Escalada em Ciclismo</t>
  </si>
  <si>
    <t>Curso de Identificação de Cogumelos Silvestres</t>
  </si>
  <si>
    <t>Curso de Nadadores Salvadores</t>
  </si>
  <si>
    <t>Dádiva de Sangue e ação de sensibilização</t>
  </si>
  <si>
    <t>Descida em Canoagem do Rio Tua</t>
  </si>
  <si>
    <t>Dia da Cultura</t>
  </si>
  <si>
    <t>Dia do Pré-Escolar</t>
  </si>
  <si>
    <t>Dia dos Avós</t>
  </si>
  <si>
    <t>Dia Europeu do Pedestrianismo</t>
  </si>
  <si>
    <t>Dia Internacional da Astronomia e Observação dos Astros Celestes</t>
  </si>
  <si>
    <t xml:space="preserve">Dia Internacional dos Museus </t>
  </si>
  <si>
    <t>Dia Mundial da Criança</t>
  </si>
  <si>
    <t>Dia Mundial da Dança</t>
  </si>
  <si>
    <t xml:space="preserve">Dia Mundial do livro"Vamos construir um Livro" </t>
  </si>
  <si>
    <t>Dia Mundial do Turismo - Passeio Pedestre Valbom dos Figos (Vindimas)</t>
  </si>
  <si>
    <t xml:space="preserve">Encontro de Coros </t>
  </si>
  <si>
    <t>Encontro de Idosos</t>
  </si>
  <si>
    <t>Encontro de Tunas</t>
  </si>
  <si>
    <t>Espetáculo Circense (Junto ao Espelho de Água)</t>
  </si>
  <si>
    <t>Estágio de Cadetes da ARNN</t>
  </si>
  <si>
    <t>Estágio Interterritorial de Infantis - ARNN, ANNP, ANM</t>
  </si>
  <si>
    <t>Exposição de pintura de duas senhoras de Cedães</t>
  </si>
  <si>
    <t xml:space="preserve">Exposição de Pintura de Paula Bacelar </t>
  </si>
  <si>
    <t>Feira à Moda Antiga</t>
  </si>
  <si>
    <t>Feira da Alheira “Alfândega do Porto”</t>
  </si>
  <si>
    <t>Feira da Alheira de Mirandela</t>
  </si>
  <si>
    <t>Feira do Livro</t>
  </si>
  <si>
    <t>Feira do Vinho e do Morango -  S. Pedro Velho</t>
  </si>
  <si>
    <t>Festa do Desporto Escolar no AEM</t>
  </si>
  <si>
    <t>Festa em Honra da N.ª Sra da Encarnação</t>
  </si>
  <si>
    <t>Festas de N. S.ª do Amparo</t>
  </si>
  <si>
    <t>Festas de S.João Bosco</t>
  </si>
  <si>
    <t>Festival Gastronomico da Alheira</t>
  </si>
  <si>
    <t xml:space="preserve">Festival Gastronómico do Cabrito </t>
  </si>
  <si>
    <t>Gala Internacional em Kickboxing</t>
  </si>
  <si>
    <t xml:space="preserve">Hidro Deep Water </t>
  </si>
  <si>
    <t>Homenagem a Gil Teixeira Lopes e Hilário Teixeira Lopes</t>
  </si>
  <si>
    <t>III Encontro de Gémeos</t>
  </si>
  <si>
    <t>IV Semana da Juventude e Desporto</t>
  </si>
  <si>
    <t xml:space="preserve">Jardins Nómadas </t>
  </si>
  <si>
    <t>Manutenção dos Percursos Pedestres Homologados</t>
  </si>
  <si>
    <t>Mês dos Maus Tratos na Infância</t>
  </si>
  <si>
    <t>Mirandela-Bragança em Bicicleta</t>
  </si>
  <si>
    <t>Noites Quentes do Xadrez + Torneio Noites Quentes</t>
  </si>
  <si>
    <t>Open Day das Piscinas Municipais</t>
  </si>
  <si>
    <t>Parque Aventura na Zona Verde</t>
  </si>
  <si>
    <t>Páscoa (Entrega  cabazes de Páscoa – Delta Cafés – a confirmar)</t>
  </si>
  <si>
    <t>Passeio das 50cc</t>
  </si>
  <si>
    <t>Passeio de Bicicleta da Semana da Saúde</t>
  </si>
  <si>
    <t>Passeio de BTT em Contins</t>
  </si>
  <si>
    <t>Passeio de BTT Noturno em Valbom dos Figos</t>
  </si>
  <si>
    <t>Passeio Noturno em BTT</t>
  </si>
  <si>
    <t>Passeio Pedestre "À Procura dos Morangos" - São Pedro Velho</t>
  </si>
  <si>
    <t>Passeio Pedestre Vila Verdinho - Cedães</t>
  </si>
  <si>
    <t>Passeio pela Saúde durante a Semana da Saúde</t>
  </si>
  <si>
    <t>Peddy Paper "Alice no País das Maravilhas"</t>
  </si>
  <si>
    <t>Prova de Moto Cross e Quad Cross em Mirandela</t>
  </si>
  <si>
    <t>Rally Aereo de Mirandela</t>
  </si>
  <si>
    <t>Revisitar Saramago</t>
  </si>
  <si>
    <t>Semana da Mobilidade - Exposição</t>
  </si>
  <si>
    <t xml:space="preserve">Semana da Saúde (Dia da Saúde) </t>
  </si>
  <si>
    <t>Semana Europeia da Mobilidade (SEM) / Dia Europeu Sem Carros (DESC)</t>
  </si>
  <si>
    <t xml:space="preserve">Talentos de Mirandela  </t>
  </si>
  <si>
    <t>Talentos de Mirandela -  (Entre Pontes)</t>
  </si>
  <si>
    <t>Talentos de Mirandela -  (Esplanada SACOR)</t>
  </si>
  <si>
    <t>Talentos de Mirandela -  (Frente ao Espelho de Água)</t>
  </si>
  <si>
    <t>Talentos de Mirandela -  (Largo de Golfeiras)</t>
  </si>
  <si>
    <t>Talentos de Mirandela -  (Palco do Parque Império)</t>
  </si>
  <si>
    <t>Talentos de Mirandela -  (Piscina Municipal)</t>
  </si>
  <si>
    <t>Talentos de Mirandela -  (Ponte Açude - junto à Marisqueira)</t>
  </si>
  <si>
    <t>Talentos de Mirandela -  (Rua da República - junto ao Barclays)</t>
  </si>
  <si>
    <t>Talentos de Mirandela - (Escadas do Santuário de N.ª Sra. do Amparo)</t>
  </si>
  <si>
    <t>Talentos de Mirandela - (Parque da Ribeira de Carvalhais)</t>
  </si>
  <si>
    <t>Talentos de Mirandela - (Rotunda do Imigrante)</t>
  </si>
  <si>
    <t>Toneio de Basket da Confraria</t>
  </si>
  <si>
    <t>Torneio de Futsal da AeESACT</t>
  </si>
  <si>
    <t>Torneio de Futsal do Núcleo Sportinguista de Mirandela no INATEL</t>
  </si>
  <si>
    <t>Torneio de Voleibol da Confraria</t>
  </si>
  <si>
    <t>Torneio de Voleibol de Praia</t>
  </si>
  <si>
    <t>Torneio Nadador Completo</t>
  </si>
  <si>
    <t>TT da Alheira + Fly In</t>
  </si>
  <si>
    <t>Verbenas de N.ª S.rª do Amparo</t>
  </si>
  <si>
    <t>VIII Meia Maratona à Americana Carlos Lelo</t>
  </si>
  <si>
    <t>Workshop "Bombons e gomas de azeite"</t>
  </si>
  <si>
    <t>Workshop "Os benefícios do azeite na saúde"</t>
  </si>
  <si>
    <t>XXV Concurso da Cabra Serrana</t>
  </si>
  <si>
    <t>Conferências sobre a Encarnação + Exposição no Palácio dos Távoras</t>
  </si>
  <si>
    <t>Dia Internacional do Livro Infantil - Exposição Anual das Histórias Contadas</t>
  </si>
  <si>
    <t>Passeio Pedestre Dia Mundial da Terra e do Património Geológico</t>
  </si>
  <si>
    <t>Serviços
que Interferem</t>
  </si>
  <si>
    <t>Múltiplos</t>
  </si>
  <si>
    <t>Origem e Setor</t>
  </si>
  <si>
    <t>Jardins</t>
  </si>
  <si>
    <t>Limpeza</t>
  </si>
  <si>
    <t>Salubridade</t>
  </si>
  <si>
    <t>Viaturas</t>
  </si>
  <si>
    <t>Jantar Solidário - 2016</t>
  </si>
  <si>
    <t>Cantar os Reis - Auditório Municipal</t>
  </si>
  <si>
    <t>Baile de Carnaval</t>
  </si>
  <si>
    <t>Visita ao Museu de Abreiro</t>
  </si>
  <si>
    <t>Passeio de Idosos</t>
  </si>
  <si>
    <t>Comemoração do dia de S. Martinho</t>
  </si>
  <si>
    <t>Dia da Diabetes</t>
  </si>
  <si>
    <t>Dia da Deficiência</t>
  </si>
  <si>
    <t>Dia da saúde - Atividades diversas (rastreios/atividade física)</t>
  </si>
  <si>
    <t>Exposição de "Coleção de miniaturas de automóveis"</t>
  </si>
  <si>
    <t>À descoberta do Museu - Visitas guiadas e atividades de artes plásticas</t>
  </si>
  <si>
    <t>Mediante inscrição</t>
  </si>
  <si>
    <t>Dia Internacional da Mulher</t>
  </si>
  <si>
    <t>Exposição "Sensibilidades"</t>
  </si>
  <si>
    <t>Exposição fotográfica de Álvaro Roxo</t>
  </si>
  <si>
    <t>Exposição fotográfica de Miguel Moreno</t>
  </si>
  <si>
    <t>IIIº Torneio Cidade de Mirandela</t>
  </si>
  <si>
    <t>Hidro Páscoa 2016</t>
  </si>
  <si>
    <t>Dia do Utente</t>
  </si>
  <si>
    <t>Torneio de Futsal - Inatel 2016</t>
  </si>
  <si>
    <t>Festa de Final de Ano Letivo 2016 - Escola de Natação</t>
  </si>
  <si>
    <t>Hidro By Night</t>
  </si>
  <si>
    <t>Aniversário da Piscina Municipal de Mirandela</t>
  </si>
  <si>
    <t>Torneio de Fundo ARNN</t>
  </si>
  <si>
    <t>Hidro Natal</t>
  </si>
  <si>
    <t>Feira do Vinho e do Bacelo - Fradizela</t>
  </si>
  <si>
    <t>Atividades Férias Desportivas</t>
  </si>
  <si>
    <t>CMM</t>
  </si>
  <si>
    <t>Feira do Tordo - Mascarenhas</t>
  </si>
  <si>
    <t>Festa dos Ramos - Frechas</t>
  </si>
  <si>
    <t>Corrida de Cavalos - Passo Travado - Frechas</t>
  </si>
  <si>
    <t>Feira da Cereja - Mascarenhas</t>
  </si>
  <si>
    <t>Feira da Couve Penca - Carvalhais</t>
  </si>
  <si>
    <t>Feira da Azeitona e Mecanização Agricola - Vale de Gouvinhas</t>
  </si>
  <si>
    <t>Feira do Pão e Azeite - Suçães</t>
  </si>
  <si>
    <t>Leilão de Bodes de Raça Serrana</t>
  </si>
  <si>
    <t>ANCRAS</t>
  </si>
  <si>
    <t>Concurso da Cabra Serrana</t>
  </si>
  <si>
    <t>Passeio Pedestre da Fradizela</t>
  </si>
  <si>
    <t>Passeio Pedestre Dia Internacional dos Monumentos e Sítios - T. D. Chama</t>
  </si>
  <si>
    <t>Passeio Pedestre Dia Europeu do Pedistrianismo - Abreiro</t>
  </si>
  <si>
    <t>Passeio Pedestre " Caminhos da Ripa" - Vale de Gouvinhas</t>
  </si>
  <si>
    <t>Passeio Pedestre de S. Martinho - Suçães</t>
  </si>
  <si>
    <t>Caminhada da Diabetes - Mirandela</t>
  </si>
  <si>
    <t>III Marcha de Montanha "Posto de Turismo - Liga dos Combatentes"</t>
  </si>
  <si>
    <t>Festival Gastronómico da Caça</t>
  </si>
  <si>
    <t>Concerto de Santa Cecília</t>
  </si>
  <si>
    <t>Mirandela Music Fest (Ass. Juvenil - OSTENTORIGINALIDADE - ESACT)</t>
  </si>
  <si>
    <t>XIX Festival de Folclore</t>
  </si>
  <si>
    <t>XVI Festival de Folclore de Verão</t>
  </si>
  <si>
    <t>Curso de "Dermocosmética com Azeite"</t>
  </si>
  <si>
    <t>II BTT Festival de Sabores do Azeite Novo</t>
  </si>
  <si>
    <t>Comemoração do IV aniversário da Esquadra da PSP</t>
  </si>
  <si>
    <t>Leonor Sá</t>
  </si>
  <si>
    <t>Hora do Conto (aldeias)</t>
  </si>
  <si>
    <t>Yoga</t>
  </si>
  <si>
    <t>Dia Mundial do Livro (Peddy Paper :Alice)</t>
  </si>
  <si>
    <t xml:space="preserve">Dia Internacional do Livro Infantil (Exposição Contos) </t>
  </si>
  <si>
    <t>Apresentação de Livro para Adultos</t>
  </si>
  <si>
    <t>Voluntariado na Biblioteca</t>
  </si>
  <si>
    <t>Exposições Temáticas</t>
  </si>
  <si>
    <t>Mordomo</t>
  </si>
  <si>
    <t>Dia do Não Fumador</t>
  </si>
  <si>
    <t>Bernadete</t>
  </si>
  <si>
    <t>O Morango Vai à Escola</t>
  </si>
  <si>
    <t>O Queijo e o Mel vão à Escola</t>
  </si>
  <si>
    <t>Espetáculo de  Natal no Auditório Municipal</t>
  </si>
  <si>
    <t>Dia Internacional das Pessoas com deficiência</t>
  </si>
  <si>
    <t>Receção ao Caloiro 2016</t>
  </si>
  <si>
    <t>BTT Conquista dos Mouros</t>
  </si>
  <si>
    <t>XIX Circuito da Torre D. Chama</t>
  </si>
  <si>
    <t>BTT Noturno "Tuela-Guide"</t>
  </si>
  <si>
    <t>BTT Noturno "Pombeira - S. Brás"</t>
  </si>
  <si>
    <t>Torneio de Futebol do GDT</t>
  </si>
  <si>
    <t>Torneio de Ténis da Confraria</t>
  </si>
  <si>
    <t>Crono Escalada em Ciclismo - Torre D. Chama</t>
  </si>
  <si>
    <t>V Semana da Juventude e do Desporto</t>
  </si>
  <si>
    <t>Taça Regional de XCC Juvenil na Torre D. Chama</t>
  </si>
  <si>
    <t>Curso de Primeiros Socorros no Desporto</t>
  </si>
  <si>
    <t>2D Xmas</t>
  </si>
  <si>
    <t>Taça Nacional de Ciclocross na Torre D. Chama</t>
  </si>
  <si>
    <t>Magusto para idosos do Programa Envelhecimento Ativo</t>
  </si>
  <si>
    <t>Fase Final Circuito Nacional de Semi Rápidas (Xadrês)</t>
  </si>
  <si>
    <t>Fase Final Circuito Nacional de Lentas (Xadrês)</t>
  </si>
  <si>
    <t>III Passeio TT Encostas de São Brás"</t>
  </si>
  <si>
    <t>VIII Passeio "Quitérios BIKE"</t>
  </si>
  <si>
    <t>2º Encontro Municipal em Petizes e Traquinas</t>
  </si>
  <si>
    <t>Corta Mato do AEM</t>
  </si>
  <si>
    <t>VI Travessia de Àguas Abertas</t>
  </si>
  <si>
    <t>IV XCC Juvenil da Torre D. Chama</t>
  </si>
  <si>
    <t>IX Meia Maratona à Americana Carlos Lelo</t>
  </si>
  <si>
    <t>Prova de BTT/XCC - Valbom dos Figos</t>
  </si>
  <si>
    <t>BTT - Conquista dos Mouros</t>
  </si>
  <si>
    <t>Semana Europeia do Desporto</t>
  </si>
  <si>
    <t>Augusto</t>
  </si>
  <si>
    <t>Comemorações do 133º Aniversário dos Bombeiros de Mirandela</t>
  </si>
  <si>
    <t>Tiago Tunas</t>
  </si>
  <si>
    <t>Dia Mundial da Terra do Património Geológico</t>
  </si>
  <si>
    <t>Cânticos de Natal junto ao Presépio na Rua da República</t>
  </si>
  <si>
    <t>Dia da Alimentação</t>
  </si>
  <si>
    <t>Dia do Animal</t>
  </si>
  <si>
    <t>Fernanda</t>
  </si>
  <si>
    <t>Ricardo/Paulo</t>
  </si>
  <si>
    <t>(a indicar)</t>
  </si>
  <si>
    <t>Encontro Anual de Produtores de Cortiça - Cedães</t>
  </si>
  <si>
    <t>Isabel/Júlia</t>
  </si>
  <si>
    <t>Carla Cunha</t>
  </si>
  <si>
    <t>Feira do Queijo e do Mel - U. Freguesias de Avidagos, Navalho e Pereira</t>
  </si>
  <si>
    <t>Passeio Pedestre do Queijo e do Mel- UF de Avidagos, Navalho e Pereira</t>
  </si>
  <si>
    <t>Desfile de Carnaval</t>
  </si>
  <si>
    <t>Teatro</t>
  </si>
  <si>
    <t>Prova de Santo Humberto</t>
  </si>
  <si>
    <t>Autores e Livros (Itinerâncias)</t>
  </si>
  <si>
    <t>Escalada na Serra dos Passos</t>
  </si>
  <si>
    <t>Exposição Relações, Refrações e Revelações</t>
  </si>
  <si>
    <t>Final do Circuíto Nacional de Xadrez</t>
  </si>
  <si>
    <t>O Museu Vai à Escola</t>
  </si>
  <si>
    <t>Colóquio "Astic no Caminho de Santiago"</t>
  </si>
  <si>
    <t>Workshop de Fotografia</t>
  </si>
  <si>
    <t>Festival de Tunas Feminino</t>
  </si>
  <si>
    <t>Torneio de Abertura da Piscina Municipal</t>
  </si>
  <si>
    <t>Receção ao Caloiro</t>
  </si>
  <si>
    <t>Workshop "Bonecos em Eva"</t>
  </si>
  <si>
    <t>Exposição "PEREGRINATION"</t>
  </si>
  <si>
    <t>Avaliação do Evento</t>
  </si>
  <si>
    <t>Custo Total</t>
  </si>
  <si>
    <t>Positiva</t>
  </si>
  <si>
    <t>Negativa</t>
  </si>
  <si>
    <t>Ana Rita</t>
  </si>
  <si>
    <t>Ana Pimpão</t>
  </si>
  <si>
    <t>Ana/Betina</t>
  </si>
  <si>
    <t>Armando Graça</t>
  </si>
  <si>
    <t>Armando/Susana</t>
  </si>
  <si>
    <t>Armando/Francisco</t>
  </si>
  <si>
    <t>Fernanda Morais</t>
  </si>
  <si>
    <t>Isabel Fraga</t>
  </si>
  <si>
    <t>João Vinhais</t>
  </si>
  <si>
    <t>Júlia Rocha</t>
  </si>
  <si>
    <t>Liliana Correia</t>
  </si>
  <si>
    <t>Lurdes Resende</t>
  </si>
  <si>
    <t>Paulo Beleza</t>
  </si>
  <si>
    <t>Paulo Fidaldo</t>
  </si>
  <si>
    <t>Ricardo Gomes</t>
  </si>
  <si>
    <t>Sandra Barreira</t>
  </si>
  <si>
    <t>Sandra Pimparel</t>
  </si>
  <si>
    <t>Sandra/Conceição</t>
  </si>
  <si>
    <t>Sandra/Manuela</t>
  </si>
  <si>
    <t>Sandra/Vinhais</t>
  </si>
  <si>
    <t>Sónia</t>
  </si>
  <si>
    <t>Susana Pereira</t>
  </si>
  <si>
    <t>J. Vinhais</t>
  </si>
  <si>
    <t>J. Vinhais/Quitério</t>
  </si>
  <si>
    <t>ESPROARTE</t>
  </si>
  <si>
    <t>J. Vinhais/Paulo</t>
  </si>
  <si>
    <t>Liga Combatentes</t>
  </si>
  <si>
    <t>Caminhada Solidária - Liga Combatentes Portuguesa Contra o Cancro</t>
  </si>
  <si>
    <t>ESACT</t>
  </si>
  <si>
    <t>João Batista</t>
  </si>
  <si>
    <t>Betina Teixeira</t>
  </si>
  <si>
    <t>Francisco Vieira</t>
  </si>
  <si>
    <t>FREGUESIA</t>
  </si>
  <si>
    <t>Rancho Folclórico</t>
  </si>
  <si>
    <t>Rui Magalhães</t>
  </si>
  <si>
    <t>Associação</t>
  </si>
  <si>
    <t>Maria Gouveia</t>
  </si>
  <si>
    <t>Bernardete B.</t>
  </si>
  <si>
    <t>Tiago Pinheiro</t>
  </si>
  <si>
    <t>Cruz Vermelha</t>
  </si>
  <si>
    <t>Sessão de Cinema IPSS Terceira Idade</t>
  </si>
  <si>
    <t>Abertura Propostas Concurso: “Prémio ADRVT Marketing Challenge 2015”</t>
  </si>
  <si>
    <t>Miminhos de Natal</t>
  </si>
  <si>
    <t>Visita Guiada - "História de Mirandela e Vestígios do Passado"</t>
  </si>
  <si>
    <t>Oficinas de Moldagem</t>
  </si>
  <si>
    <t>Oficinas de Pintura</t>
  </si>
  <si>
    <t>Concerto de Natal - Coro da Paróquia de Nossa Senhora da Encarnação</t>
  </si>
  <si>
    <t>Fogueira de Natal</t>
  </si>
  <si>
    <t>Pai Natal Motard - Visita Jardins de Infância</t>
  </si>
  <si>
    <t>Esproarte - Concerto Solidário - Igreja da Encarnação</t>
  </si>
  <si>
    <t>Esproarte - Concerto Solidário - Igreja S. João Bosco</t>
  </si>
  <si>
    <t>Natal com Alegria - Igreja Evangélica de Assembleia de Deus de Mirandela</t>
  </si>
  <si>
    <t>CONSULTUA/CAT</t>
  </si>
  <si>
    <t>Semana do Careto</t>
  </si>
  <si>
    <t>Baile de Finalistas (ESM)</t>
  </si>
  <si>
    <t>"Princesas do Tua" - Festival de Tunas Femininas</t>
  </si>
  <si>
    <t>Rancho Folclórico de S. Tiago - Grupo de Bombos</t>
  </si>
  <si>
    <t>Grupo "Chama Musical"</t>
  </si>
  <si>
    <t>Esproarte - Concerto de Abertura das Festas da Cidade</t>
  </si>
  <si>
    <t>Esproarte - Concerto de Encerramento do Ano Letivo</t>
  </si>
  <si>
    <t>Banda de Música 1.º de Maio</t>
  </si>
  <si>
    <t>"Caça aos ovos" -  Atividade Temática e Oficina de Artes Plásticas</t>
  </si>
  <si>
    <t>Banda de Música 1.º de Maio - Concerto no Parque do Império</t>
  </si>
  <si>
    <t>Rancho Folclórico de S. Tiago</t>
  </si>
  <si>
    <t>Espetáculo da Academia de Música Jovem - 10º Festival de Música Jovem</t>
  </si>
  <si>
    <t>Atividade intergeracional – Celebração Dia Europeu da Solidariedade e CG</t>
  </si>
  <si>
    <t>Exposição Trabalhos Jardins de Infância de Mirandela - Dia das Bruxas</t>
  </si>
  <si>
    <t>Comemorações 132º Aniversario dos Bombeiros Voluntários de Mirandela</t>
  </si>
  <si>
    <t>Comemorações 4º Aniversário Reativação do Núcleo da Liga Combatentes</t>
  </si>
  <si>
    <t>Comemorações do Dia da Cidade</t>
  </si>
  <si>
    <t>Concerto Academia de Música</t>
  </si>
  <si>
    <t>Esproarte - Concerto da Páscoa</t>
  </si>
  <si>
    <t>Exposição de Bento da Cruz e Amadeu Ferreira</t>
  </si>
  <si>
    <t>Baile "Encontro de S. João"</t>
  </si>
  <si>
    <t>Atividade de S. João para as Instituições</t>
  </si>
  <si>
    <t>Arranque das Atividades Desportivas nas Férias (ATL+Clubes+Federações)</t>
  </si>
  <si>
    <t>Apoio Procissão S.rª da Encarnação</t>
  </si>
  <si>
    <t>À Descoberta do Museu (visitas guiadas e atividades de artes plásticas)</t>
  </si>
  <si>
    <t>Esproarte - Concerto de Natal</t>
  </si>
  <si>
    <t>Magusto para Idosos do Programa Envelhecimento Ativo</t>
  </si>
  <si>
    <t>Comemoração do Dia de Alzheimer</t>
  </si>
  <si>
    <t>Comemoração do Dia de S. Martinho</t>
  </si>
  <si>
    <t>Comemoração do Dia do Idoso e da Música</t>
  </si>
  <si>
    <t>Celebração do Dia da Família</t>
  </si>
  <si>
    <t>Atividade Intergeracional – Celebração Dia Europeu da Solidariedade e CG</t>
  </si>
  <si>
    <t>VII Caminhada da Mulher - A Favor da Liga Portuguesa Contra o Cancro</t>
  </si>
  <si>
    <t>Festival de Sabores do Azeite Novo - Exposição no Centro Cultural</t>
  </si>
  <si>
    <t>Semana da Juventude e Desporto VI</t>
  </si>
  <si>
    <t>Travessia de Mirandela - Águas Abertas VI</t>
  </si>
  <si>
    <t>Dezembro de 2016</t>
  </si>
  <si>
    <t>Novembro de 2016</t>
  </si>
  <si>
    <t>Outubro de 2016</t>
  </si>
  <si>
    <t>Janeiro de 2016</t>
  </si>
  <si>
    <t>Fevereiro de 2016</t>
  </si>
  <si>
    <t>Março de 2016</t>
  </si>
  <si>
    <t>Abril de 2016</t>
  </si>
  <si>
    <t>Maio de 2016</t>
  </si>
  <si>
    <t>Junho de 2016</t>
  </si>
  <si>
    <t>Julho de 2016</t>
  </si>
  <si>
    <t>Agosto de 2016</t>
  </si>
  <si>
    <t>Setembro de 2016</t>
  </si>
  <si>
    <t>MAPA DE GESTÃO MENSAL DE ATIVIDADE E EVENTOS</t>
  </si>
  <si>
    <t>Realizadas</t>
  </si>
  <si>
    <t>Canceladas</t>
  </si>
  <si>
    <t>Definidas</t>
  </si>
  <si>
    <t>Por Setor</t>
  </si>
  <si>
    <t>Gestão de Atividades e Eventos - 2016</t>
  </si>
  <si>
    <t>1.º Trimestre</t>
  </si>
  <si>
    <t>2.º Trimestre</t>
  </si>
  <si>
    <t>3.º Trimestre</t>
  </si>
  <si>
    <t>4.º Trimestre</t>
  </si>
  <si>
    <t>RESUMO DO ANO</t>
  </si>
  <si>
    <t>Feira dos Reis</t>
  </si>
  <si>
    <t>I Edição das Jornadas da Saúde HTQ</t>
  </si>
  <si>
    <t>Peace Run</t>
  </si>
  <si>
    <t>Campeonato Regional de Infantis</t>
  </si>
  <si>
    <t>III Torneio de Xdrez-junta de mirandela-feira da alheira</t>
  </si>
  <si>
    <t>Ciclo de Oficinas</t>
  </si>
  <si>
    <t>Comemoração do 66º Aniversário da Esquadra da PSP Mirandela</t>
  </si>
  <si>
    <t>Exposição de Armas Antigas - PSP</t>
  </si>
  <si>
    <t>Ação de formação para as IPSS-Violência Doméstica</t>
  </si>
  <si>
    <t>Provas de Abertas de Azeite</t>
  </si>
  <si>
    <t>Provas de Azeitona de mesa</t>
  </si>
  <si>
    <t>Teatro " No Fio do Azeite"</t>
  </si>
  <si>
    <t>Apresentação do livro" Um dia não são dias"</t>
  </si>
  <si>
    <t>Sessão de Esclarecimento aos Agricultores</t>
  </si>
  <si>
    <t>Provas Técnicas de Azeite</t>
  </si>
  <si>
    <t>Carla/Sandra</t>
  </si>
  <si>
    <t>Pedro Cordeiro</t>
  </si>
  <si>
    <t>Provas de Azeite Novo - Porto</t>
  </si>
  <si>
    <t>Fernanda/Sandra</t>
  </si>
  <si>
    <t xml:space="preserve">Animação Azeitada </t>
  </si>
  <si>
    <t>Provas Comentadas de Azeite Novo</t>
  </si>
  <si>
    <t>Workshop Pão de Azeitona</t>
  </si>
  <si>
    <t>I Edição das Jornadas da  Saúde HTQ</t>
  </si>
  <si>
    <t>Queima das Fitas</t>
  </si>
  <si>
    <t>Desfile Académico</t>
  </si>
  <si>
    <t>Serenata</t>
  </si>
  <si>
    <t>Desfile de Carnaval-Agrupamento</t>
  </si>
  <si>
    <t>Tiago/Joana</t>
  </si>
  <si>
    <t>Musical "o Pedro e o Lobo"</t>
  </si>
  <si>
    <t>Inauguração do Edificio do IPB</t>
  </si>
  <si>
    <t>Concerto Esproarte</t>
  </si>
  <si>
    <t>Yoga na Biblioteca</t>
  </si>
  <si>
    <t>Taskinhas 2016</t>
  </si>
  <si>
    <t>Maratona da Poesia</t>
  </si>
  <si>
    <t>Fly-in da Alheira</t>
  </si>
  <si>
    <t>Exposição de Rituais de Inverno com Máscaras</t>
  </si>
  <si>
    <t>Feira dos Ramos - Frechas</t>
  </si>
  <si>
    <t>A Evolução do Automóvel contada pelo Brinquedo</t>
  </si>
  <si>
    <t>Encontro Municipal de Petizes e Traquinas</t>
  </si>
  <si>
    <t>BTT Juvenil - Torre de Dona Chama</t>
  </si>
  <si>
    <t>A Alheira Vai à Escola</t>
  </si>
  <si>
    <t>Torneio da Amizade-Voleibol e Tenis de Mesa</t>
  </si>
  <si>
    <t>Festival IN VINUS VERITAS</t>
  </si>
  <si>
    <t>Férias da Páscoa</t>
  </si>
  <si>
    <t>DEASC</t>
  </si>
  <si>
    <t>Exposição - "O ROSTO QUE MUDOU O MUNDO"</t>
  </si>
  <si>
    <t>Palestra - "O ROSTO QUE MUDOU O MUNDO"</t>
  </si>
  <si>
    <t>Dia Mundial da Água - Semana da Água, Arvore e Floresta</t>
  </si>
  <si>
    <t>Fernanda Claro</t>
  </si>
  <si>
    <t>VIA SACRA</t>
  </si>
  <si>
    <t>Jogo da Cagadela da Vitela</t>
  </si>
  <si>
    <t>Encontro de Tunas Femininas</t>
  </si>
  <si>
    <t>Mercado do Folar</t>
  </si>
  <si>
    <t>Concerto de Páscoa do Coro de Nossa Senhora Da Encarnação</t>
  </si>
  <si>
    <t>Lançamento do Livro - Triângulo de Memórias</t>
  </si>
  <si>
    <t>Exposição de Fotografia -Reflexos do Douro e Trás-os-Montes</t>
  </si>
  <si>
    <t>Dia do Futebol Feminino</t>
  </si>
  <si>
    <t>Celebração da Primeira Missa do Padre Armindo</t>
  </si>
  <si>
    <t>XXIX Festival de Folclore</t>
  </si>
  <si>
    <t>Concerto Orquestra energia</t>
  </si>
  <si>
    <t>Atividade desportiva - Escola Secundária de Mirandela</t>
  </si>
  <si>
    <t>Sénior a Mexer</t>
  </si>
  <si>
    <t>Mirandela Kids a Mexer com Saúde - Mirandela a mexer</t>
  </si>
  <si>
    <t>Feira da Saúde- Rastreios de Saúde</t>
  </si>
  <si>
    <t xml:space="preserve">Palestra  - A Medicina Tradicional Chinesa </t>
  </si>
  <si>
    <t>Encontro de Escolas de Ciclismo + C/nhada e Passeio de Bicicleta Solidário</t>
  </si>
  <si>
    <t>Dia Internacional do Jazz</t>
  </si>
  <si>
    <t>Liliana/Sandra</t>
  </si>
  <si>
    <t>Previstas no Plano Anual BASE</t>
  </si>
  <si>
    <t>Decorrentes do Plano Anual</t>
  </si>
  <si>
    <t>Total Geral</t>
  </si>
  <si>
    <t>Total das Previstas e Decorrentes do Plano Anual</t>
  </si>
  <si>
    <t>Gestão de Atividades e Eventos</t>
  </si>
  <si>
    <t>O Mel vai à Escola</t>
  </si>
  <si>
    <t>Apresentação do livro " Mosaico de Palavras"</t>
  </si>
  <si>
    <t>Festival da Francesinha</t>
  </si>
  <si>
    <t>Serenata - Queima das Fitas</t>
  </si>
  <si>
    <t xml:space="preserve">Festival de Tunas </t>
  </si>
  <si>
    <t>Concerto Esproarte/Brass Band</t>
  </si>
  <si>
    <t>Poesia à la Carte - Espetáculo de Rua</t>
  </si>
  <si>
    <t>Cinema ao Ar Livre</t>
  </si>
  <si>
    <t>9º Estágio de Ténis de Mesa</t>
  </si>
  <si>
    <t>Open Feminino de Kickboxing</t>
  </si>
  <si>
    <t>Dia da Criança "Pais e Filhos" - Zona Verde</t>
  </si>
  <si>
    <t>Semana da Energia e do Ambiente</t>
  </si>
  <si>
    <t>Semana do Desenvolvimento Rural e do Empreendedorismo</t>
  </si>
  <si>
    <t>CIRCO</t>
  </si>
  <si>
    <t>Apresentação do Livro de Virgílio Tavares</t>
  </si>
  <si>
    <t>Foto das Coletividades Desportivas - Semana do Desporto</t>
  </si>
  <si>
    <t>Apresentação do Livro " Gente de Mirandela"</t>
  </si>
  <si>
    <t>Festival de Natação para Bébes</t>
  </si>
  <si>
    <t xml:space="preserve">Mirandela Music Fest </t>
  </si>
  <si>
    <t>Gala de Xadrez e Hóquei do Camir</t>
  </si>
  <si>
    <t>Tua Escrita</t>
  </si>
  <si>
    <t>Estágio Inter Estilos Cidade de Mirandela</t>
  </si>
  <si>
    <t>Torneio de Xadrez S.João Bosco</t>
  </si>
  <si>
    <t>Seminário do Desporto</t>
  </si>
  <si>
    <t>Jogo de Futebol Portugal vs. Eslováquia</t>
  </si>
  <si>
    <t>Aniversário do Sport Clube</t>
  </si>
  <si>
    <t>Banda no Parque do Império</t>
  </si>
  <si>
    <t>Encontro de Gémeos</t>
  </si>
  <si>
    <t>Encontro de Bandas</t>
  </si>
  <si>
    <t>Feira da Geropiga</t>
  </si>
  <si>
    <t>1º Jornadas de Direito</t>
  </si>
  <si>
    <t>Comemorações do Aniversário Reativação do Núcleo da Liga Combatentes</t>
  </si>
  <si>
    <t>Bodo dos Combatentes</t>
  </si>
  <si>
    <t>Apresentação do Dicionário de História de Portugal</t>
  </si>
  <si>
    <t>Apresentação do Livro - "Fomos Instantes"</t>
  </si>
  <si>
    <t>XVII Festival de Folclore de Verão</t>
  </si>
  <si>
    <t>Mirandela Cup 2016</t>
  </si>
  <si>
    <t>Mirandela a Mexer - Mercadinho dos Pais</t>
  </si>
  <si>
    <t>III Grande Passeio 50tinhas</t>
  </si>
  <si>
    <t>Passeio Pedestre de Vila Verdinho</t>
  </si>
  <si>
    <t xml:space="preserve">Exposição Temporária do Acervo do Museu </t>
  </si>
  <si>
    <t>Seminário Apicola da Terra Quente</t>
  </si>
  <si>
    <t>Passeio Pedestre dos Salesianos e da Família</t>
  </si>
  <si>
    <t>Semana da Família</t>
  </si>
  <si>
    <t>Miss ESACT</t>
  </si>
  <si>
    <t>Exposição alusiva aos Clubes do Rio Ave e S.Pedro de V. Do Conde</t>
  </si>
  <si>
    <t>Portugal em Movimento e sem Fumo</t>
  </si>
  <si>
    <t>Convenção Aerokick Intensytive Mix 2016</t>
  </si>
  <si>
    <t>Convenção AEROKiCK Intensytive Mix 2016</t>
  </si>
  <si>
    <t>Seminário: A Estratégia Nacional de Integração das Comum. Ciganas</t>
  </si>
  <si>
    <t>Festa de Final de aulas da Esact</t>
  </si>
  <si>
    <t>Feira da Orientação Escolar e Profissional</t>
  </si>
  <si>
    <t>Homenagem ao Professor Doutor Sobrinho Teixeira</t>
  </si>
  <si>
    <t>Encontro Anual de Produtores de Cortiça - Vila Verdinho</t>
  </si>
  <si>
    <t>Dia da Criança Pais e Filhos</t>
  </si>
  <si>
    <t>Apresentação do livro " A Música do Rio"</t>
  </si>
  <si>
    <t>Ciclo de Cinema</t>
  </si>
  <si>
    <t>Apresentação do Livro " Vinho Novo da Pipa Velha"</t>
  </si>
  <si>
    <t>Apresentação do Livro " As Aventuras da Cocó"</t>
  </si>
  <si>
    <t>Conversa com o Escritor Vitor da Rocha</t>
  </si>
  <si>
    <t>Apresentação do livro " A Casa da Lua"</t>
  </si>
  <si>
    <t>Tua Talks</t>
  </si>
  <si>
    <t>Assinatura do Protocolo " Portugal a Nadar"</t>
  </si>
  <si>
    <t>Mirandela a Nadar</t>
  </si>
  <si>
    <t>Apresentação do Ensaio " A Classe Média:Ascensão e Declínio"</t>
  </si>
  <si>
    <t>Apresentação do Livro " Eu e os Meus Ilustres Convidados"</t>
  </si>
  <si>
    <t xml:space="preserve">Sessão de Esclarecimento  e Entrega de Prémios das Ideias Finalistas </t>
  </si>
  <si>
    <t>Ok Girl + Hóquei para todos</t>
  </si>
  <si>
    <t>Diogo Piçarra em Pessoa</t>
  </si>
  <si>
    <t>Seminário " O que os Patrões Querem"</t>
  </si>
  <si>
    <t>Mostra de Música e Culinária Africana</t>
  </si>
  <si>
    <t>Salvamento Aquático - Exercicio, demonstração e Simulacro</t>
  </si>
  <si>
    <t>Showcooking</t>
  </si>
  <si>
    <t>Grupo de Cavaquinhos de S.Tiago</t>
  </si>
  <si>
    <t>Cantar Histórias em Família</t>
  </si>
  <si>
    <t>Animação Musical " In Vinus Tuna"</t>
  </si>
  <si>
    <t>Hora do Conto " Os dois irmãos e a bruxa"</t>
  </si>
  <si>
    <t>Workshop Ambiente e Energia</t>
  </si>
  <si>
    <t>Animação da Tuna Feminina</t>
  </si>
  <si>
    <t>Girls First</t>
  </si>
  <si>
    <t>Sessão de Esclarecimento sobre " Boas Práticas de Gestão de Resíduos"</t>
  </si>
  <si>
    <t>XI Festival de Música da Academia de Música Jovem</t>
  </si>
  <si>
    <t>Torneio de Xadrez "Noiites Quentes"</t>
  </si>
  <si>
    <t>Torneio de Street Basket</t>
  </si>
  <si>
    <t xml:space="preserve"> VIII Torneio de Voleibol de Praia</t>
  </si>
  <si>
    <t>15º Encontro de CAO'S de Mirandela</t>
  </si>
  <si>
    <t>Espetáculo Musical de António Malta e Bruno Mazeda</t>
  </si>
  <si>
    <t>Cinema - Sessão Infantil</t>
  </si>
  <si>
    <t>11º Volta a Portugal de Júniores</t>
  </si>
  <si>
    <t>Academia Portuguesa da Agua</t>
  </si>
  <si>
    <t>Exposição Fotogáfica"Mirandela - Porto á  Distância de um clik"</t>
  </si>
  <si>
    <t>Festas da Cidade</t>
  </si>
  <si>
    <t>Apresentação do Livro" Um Olhar e um Poema"</t>
  </si>
  <si>
    <t>Exposição de Fotografia " Olhares de Sobrevivência"</t>
  </si>
  <si>
    <t>" Os Pequenos Cientistas vão à Biblioteca"</t>
  </si>
  <si>
    <t>Apresentação do Livro " Uma Batalha Inesquecível"</t>
  </si>
  <si>
    <t>I Jornadas de Medicina Geral e Familiar do Nordeste Transmontano</t>
  </si>
  <si>
    <t>I Congresso de Medicina Integrativa do Nordeste</t>
  </si>
  <si>
    <t>Jornadas da Saúde  - HTQ</t>
  </si>
  <si>
    <t>Futebol Taça de Port.</t>
  </si>
  <si>
    <t>IX Torneio de Voleibol de Praia da Ribeiras</t>
  </si>
  <si>
    <t>Exposição de Pintura de Júlia Maria Nascimento</t>
  </si>
  <si>
    <t>Teatro - A Farsa de Inês Pereira</t>
  </si>
  <si>
    <t>Teatro - " O Urso de A . Tceckov"</t>
  </si>
  <si>
    <t>Teatro - " Um Punhado de Terra"</t>
  </si>
  <si>
    <t>IV Edição do Campo ( Sur) Vibe</t>
  </si>
  <si>
    <t>Palestra "Eutanásia"</t>
  </si>
  <si>
    <t>Exposição  Bienal do Eixo Atlântico</t>
  </si>
  <si>
    <t>Exposição da Santa Casa</t>
  </si>
  <si>
    <t>"Caminhada Solidária das Associação de Pais do Agrupamento L. C."</t>
  </si>
  <si>
    <t>Dia Internacional da Luta da Irradicação da Pobreza</t>
  </si>
  <si>
    <t>Apresentação do Livro do Dr. Alberto Santos</t>
  </si>
  <si>
    <t>Teatro - " O Grilo Verde"</t>
  </si>
  <si>
    <t>Teatro - " A História do Macaco de Rabo Cortado"</t>
  </si>
  <si>
    <t>Travessia Transmontana</t>
  </si>
  <si>
    <t>Concerto - Esproarte e Sofia Escobar</t>
  </si>
  <si>
    <t>Apesentação do Livro "O Ultimo Degrau"</t>
  </si>
  <si>
    <t>Apesentação do Livro "Viagem"</t>
  </si>
  <si>
    <t>Exposição do Museu do Douro</t>
  </si>
  <si>
    <t>Torneio de Abertura da Associação Regional de Natação do Nordeste</t>
  </si>
  <si>
    <t>Taça de Ciclocrosse - Torre D.Chama</t>
  </si>
  <si>
    <t>Corta-Mato Distrital do Desporto Escolar</t>
  </si>
  <si>
    <t>Encontro de Carros Clássicos</t>
  </si>
  <si>
    <t>Atividades de Natal</t>
  </si>
  <si>
    <t>Comemorações dos 40 anos do Poder Local Democrático Mirandela</t>
  </si>
  <si>
    <t>Previstas no Plano</t>
  </si>
  <si>
    <t>Decorrentes do Plano</t>
  </si>
  <si>
    <t>1.º Trim</t>
  </si>
  <si>
    <t>2.º Trim</t>
  </si>
  <si>
    <t>3.º Trim</t>
  </si>
  <si>
    <t>4.º Trim</t>
  </si>
  <si>
    <t>Ano de 2016</t>
  </si>
</sst>
</file>

<file path=xl/styles.xml><?xml version="1.0" encoding="utf-8"?>
<styleSheet xmlns="http://schemas.openxmlformats.org/spreadsheetml/2006/main">
  <numFmts count="2">
    <numFmt numFmtId="164" formatCode="[$-816]d/mmm;@"/>
    <numFmt numFmtId="165" formatCode="#,##0.00\ &quot;€&quot;"/>
  </numFmts>
  <fonts count="55">
    <font>
      <sz val="10"/>
      <name val="Arial"/>
    </font>
    <font>
      <i/>
      <sz val="10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b/>
      <i/>
      <sz val="10"/>
      <color indexed="9"/>
      <name val="Arial"/>
      <family val="2"/>
    </font>
    <font>
      <sz val="6"/>
      <name val="Arial"/>
      <family val="2"/>
    </font>
    <font>
      <b/>
      <i/>
      <sz val="7"/>
      <color indexed="9"/>
      <name val="Arial"/>
      <family val="2"/>
    </font>
    <font>
      <b/>
      <i/>
      <sz val="10"/>
      <color indexed="62"/>
      <name val="Arial"/>
      <family val="2"/>
    </font>
    <font>
      <b/>
      <sz val="9"/>
      <color indexed="62"/>
      <name val="Arial"/>
      <family val="2"/>
    </font>
    <font>
      <i/>
      <sz val="9"/>
      <color indexed="62"/>
      <name val="Arial"/>
      <family val="2"/>
    </font>
    <font>
      <b/>
      <sz val="10"/>
      <name val="Arial"/>
      <family val="2"/>
    </font>
    <font>
      <sz val="9"/>
      <color indexed="62"/>
      <name val="Arial"/>
      <family val="2"/>
    </font>
    <font>
      <b/>
      <i/>
      <sz val="8"/>
      <color indexed="9"/>
      <name val="Arial"/>
      <family val="2"/>
    </font>
    <font>
      <sz val="7"/>
      <color indexed="9"/>
      <name val="Arial"/>
      <family val="2"/>
    </font>
    <font>
      <sz val="7"/>
      <color indexed="61"/>
      <name val="Arial"/>
      <family val="2"/>
    </font>
    <font>
      <sz val="8"/>
      <name val="Arial"/>
      <family val="2"/>
    </font>
    <font>
      <b/>
      <i/>
      <sz val="8"/>
      <color indexed="9"/>
      <name val="Arial"/>
      <family val="2"/>
    </font>
    <font>
      <i/>
      <sz val="9"/>
      <color indexed="9"/>
      <name val="Arial"/>
      <family val="2"/>
    </font>
    <font>
      <sz val="9"/>
      <color indexed="61"/>
      <name val="Arial"/>
      <family val="2"/>
    </font>
    <font>
      <b/>
      <i/>
      <sz val="9"/>
      <color indexed="9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7"/>
      <color indexed="9"/>
      <name val="Arial"/>
      <family val="2"/>
    </font>
    <font>
      <sz val="10"/>
      <color indexed="9"/>
      <name val="Arial"/>
      <family val="2"/>
    </font>
    <font>
      <sz val="7"/>
      <color indexed="61"/>
      <name val="Arial"/>
      <family val="2"/>
    </font>
    <font>
      <sz val="9"/>
      <color rgb="FF7030A0"/>
      <name val="Arial"/>
      <family val="2"/>
    </font>
    <font>
      <i/>
      <sz val="9"/>
      <color theme="0"/>
      <name val="Arial"/>
      <family val="2"/>
    </font>
    <font>
      <i/>
      <sz val="8"/>
      <color theme="0"/>
      <name val="Arial"/>
      <family val="2"/>
    </font>
    <font>
      <sz val="7"/>
      <color theme="0"/>
      <name val="Arial"/>
      <family val="2"/>
    </font>
    <font>
      <sz val="7"/>
      <name val="Arial"/>
      <family val="2"/>
    </font>
    <font>
      <b/>
      <i/>
      <sz val="10"/>
      <color rgb="FF7030A0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i/>
      <sz val="10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i/>
      <sz val="10"/>
      <color theme="7" tint="0.39997558519241921"/>
      <name val="Arial"/>
      <family val="2"/>
    </font>
    <font>
      <b/>
      <i/>
      <sz val="10"/>
      <color theme="7" tint="-0.499984740745262"/>
      <name val="Arial"/>
      <family val="2"/>
    </font>
    <font>
      <b/>
      <i/>
      <sz val="14"/>
      <color theme="0"/>
      <name val="Arial"/>
      <family val="2"/>
    </font>
    <font>
      <i/>
      <sz val="9"/>
      <color rgb="FFFFFF00"/>
      <name val="Arial"/>
      <family val="2"/>
    </font>
    <font>
      <sz val="7"/>
      <color rgb="FFFFFF00"/>
      <name val="Arial"/>
      <family val="2"/>
    </font>
    <font>
      <b/>
      <sz val="10"/>
      <color indexed="81"/>
      <name val="Tahoma"/>
      <family val="2"/>
    </font>
    <font>
      <b/>
      <sz val="10"/>
      <color indexed="14"/>
      <name val="Tahoma"/>
      <family val="2"/>
    </font>
    <font>
      <b/>
      <sz val="10"/>
      <color indexed="20"/>
      <name val="Tahoma"/>
      <family val="2"/>
    </font>
    <font>
      <b/>
      <i/>
      <sz val="14"/>
      <color theme="7" tint="-0.249977111117893"/>
      <name val="Arial"/>
      <family val="2"/>
    </font>
    <font>
      <b/>
      <i/>
      <sz val="12"/>
      <color theme="7" tint="-0.249977111117893"/>
      <name val="Arial"/>
      <family val="2"/>
    </font>
    <font>
      <i/>
      <sz val="8"/>
      <color indexed="62"/>
      <name val="Arial"/>
      <family val="2"/>
    </font>
    <font>
      <b/>
      <i/>
      <sz val="11"/>
      <color theme="7" tint="-0.249977111117893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indexed="46"/>
        <bgColor indexed="23"/>
      </patternFill>
    </fill>
    <fill>
      <patternFill patternType="solid">
        <fgColor indexed="46"/>
        <bgColor indexed="64"/>
      </patternFill>
    </fill>
    <fill>
      <patternFill patternType="solid">
        <fgColor indexed="61"/>
        <bgColor indexed="23"/>
      </patternFill>
    </fill>
    <fill>
      <patternFill patternType="solid">
        <fgColor indexed="6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rgb="FF7030A0"/>
        <bgColor indexed="23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2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left"/>
    </xf>
    <xf numFmtId="0" fontId="4" fillId="0" borderId="1" xfId="0" applyFont="1" applyBorder="1" applyAlignment="1">
      <alignment horizontal="left" vertical="center" indent="1"/>
    </xf>
    <xf numFmtId="0" fontId="1" fillId="0" borderId="0" xfId="0" applyFont="1"/>
    <xf numFmtId="0" fontId="6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indent="1"/>
    </xf>
    <xf numFmtId="0" fontId="4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1" fillId="4" borderId="2" xfId="0" applyFont="1" applyFill="1" applyBorder="1" applyAlignment="1">
      <alignment horizontal="right" vertical="center"/>
    </xf>
    <xf numFmtId="0" fontId="14" fillId="0" borderId="3" xfId="0" applyFont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right"/>
    </xf>
    <xf numFmtId="0" fontId="11" fillId="0" borderId="2" xfId="0" applyFont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0" fontId="8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/>
    </xf>
    <xf numFmtId="0" fontId="20" fillId="8" borderId="3" xfId="0" applyFont="1" applyFill="1" applyBorder="1" applyAlignment="1">
      <alignment horizontal="center"/>
    </xf>
    <xf numFmtId="0" fontId="25" fillId="8" borderId="1" xfId="0" applyFont="1" applyFill="1" applyBorder="1" applyAlignment="1">
      <alignment horizontal="right" vertical="center"/>
    </xf>
    <xf numFmtId="0" fontId="25" fillId="8" borderId="1" xfId="0" applyFont="1" applyFill="1" applyBorder="1" applyAlignment="1">
      <alignment horizontal="left" vertical="center"/>
    </xf>
    <xf numFmtId="0" fontId="26" fillId="8" borderId="1" xfId="0" applyFont="1" applyFill="1" applyBorder="1" applyAlignment="1">
      <alignment horizontal="right" vertical="center"/>
    </xf>
    <xf numFmtId="0" fontId="26" fillId="8" borderId="1" xfId="0" applyFont="1" applyFill="1" applyBorder="1" applyAlignment="1">
      <alignment horizontal="left" vertical="center"/>
    </xf>
    <xf numFmtId="0" fontId="27" fillId="8" borderId="1" xfId="0" applyFont="1" applyFill="1" applyBorder="1" applyAlignment="1">
      <alignment horizontal="left" vertical="center"/>
    </xf>
    <xf numFmtId="0" fontId="24" fillId="8" borderId="1" xfId="0" applyFont="1" applyFill="1" applyBorder="1" applyAlignment="1">
      <alignment horizontal="center"/>
    </xf>
    <xf numFmtId="0" fontId="28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2" borderId="0" xfId="0" applyFont="1" applyFill="1" applyAlignment="1">
      <alignment horizontal="left"/>
    </xf>
    <xf numFmtId="16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10" borderId="1" xfId="0" applyFont="1" applyFill="1" applyBorder="1" applyAlignment="1">
      <alignment horizontal="left" vertical="center" indent="1"/>
    </xf>
    <xf numFmtId="0" fontId="11" fillId="0" borderId="2" xfId="0" applyFont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horizontal="center"/>
    </xf>
    <xf numFmtId="0" fontId="15" fillId="11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165" fontId="30" fillId="4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12" borderId="0" xfId="0" applyFont="1" applyFill="1" applyAlignment="1">
      <alignment horizontal="center"/>
    </xf>
    <xf numFmtId="0" fontId="31" fillId="13" borderId="1" xfId="0" applyFont="1" applyFill="1" applyBorder="1" applyAlignment="1">
      <alignment horizontal="center"/>
    </xf>
    <xf numFmtId="0" fontId="32" fillId="13" borderId="1" xfId="0" applyFont="1" applyFill="1" applyBorder="1" applyAlignment="1">
      <alignment horizontal="center"/>
    </xf>
    <xf numFmtId="0" fontId="33" fillId="13" borderId="1" xfId="0" applyFont="1" applyFill="1" applyBorder="1" applyAlignment="1">
      <alignment horizontal="center"/>
    </xf>
    <xf numFmtId="0" fontId="34" fillId="4" borderId="1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35" fillId="2" borderId="0" xfId="0" applyFont="1" applyFill="1" applyAlignment="1">
      <alignment horizontal="left"/>
    </xf>
    <xf numFmtId="0" fontId="30" fillId="0" borderId="1" xfId="0" applyFont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6" fillId="0" borderId="0" xfId="0" applyFont="1" applyBorder="1"/>
    <xf numFmtId="0" fontId="36" fillId="0" borderId="0" xfId="0" applyFont="1" applyFill="1" applyBorder="1"/>
    <xf numFmtId="0" fontId="40" fillId="0" borderId="0" xfId="0" applyFont="1" applyBorder="1"/>
    <xf numFmtId="0" fontId="40" fillId="0" borderId="0" xfId="0" applyFont="1" applyBorder="1" applyAlignment="1">
      <alignment horizontal="left"/>
    </xf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/>
    <xf numFmtId="0" fontId="38" fillId="0" borderId="1" xfId="0" applyFont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5" fillId="14" borderId="1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25" fillId="14" borderId="6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36" fillId="0" borderId="0" xfId="0" applyFont="1"/>
    <xf numFmtId="0" fontId="36" fillId="0" borderId="0" xfId="0" applyFont="1" applyFill="1"/>
    <xf numFmtId="0" fontId="36" fillId="0" borderId="0" xfId="0" applyFont="1" applyAlignment="1">
      <alignment horizontal="center"/>
    </xf>
    <xf numFmtId="0" fontId="38" fillId="0" borderId="6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44" fillId="2" borderId="0" xfId="0" applyFont="1" applyFill="1" applyAlignment="1"/>
    <xf numFmtId="0" fontId="43" fillId="2" borderId="0" xfId="0" applyFont="1" applyFill="1" applyAlignment="1">
      <alignment horizontal="right"/>
    </xf>
    <xf numFmtId="0" fontId="46" fillId="13" borderId="1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 vertical="center"/>
    </xf>
    <xf numFmtId="0" fontId="47" fillId="13" borderId="1" xfId="0" applyFont="1" applyFill="1" applyBorder="1" applyAlignment="1">
      <alignment horizontal="center"/>
    </xf>
    <xf numFmtId="0" fontId="4" fillId="15" borderId="1" xfId="0" applyFont="1" applyFill="1" applyBorder="1" applyAlignment="1">
      <alignment horizontal="center" vertical="center"/>
    </xf>
    <xf numFmtId="0" fontId="34" fillId="15" borderId="1" xfId="0" applyFont="1" applyFill="1" applyBorder="1" applyAlignment="1">
      <alignment horizontal="center"/>
    </xf>
    <xf numFmtId="0" fontId="37" fillId="0" borderId="0" xfId="0" applyFont="1" applyBorder="1"/>
    <xf numFmtId="0" fontId="37" fillId="0" borderId="0" xfId="0" applyFont="1" applyFill="1" applyBorder="1"/>
    <xf numFmtId="0" fontId="13" fillId="19" borderId="1" xfId="0" applyFont="1" applyFill="1" applyBorder="1" applyAlignment="1">
      <alignment horizontal="center" vertical="center"/>
    </xf>
    <xf numFmtId="0" fontId="0" fillId="0" borderId="9" xfId="0" applyBorder="1"/>
    <xf numFmtId="0" fontId="37" fillId="0" borderId="4" xfId="0" applyFont="1" applyFill="1" applyBorder="1"/>
    <xf numFmtId="0" fontId="40" fillId="0" borderId="4" xfId="0" applyFont="1" applyFill="1" applyBorder="1"/>
    <xf numFmtId="0" fontId="36" fillId="0" borderId="4" xfId="0" applyFont="1" applyBorder="1"/>
    <xf numFmtId="0" fontId="39" fillId="12" borderId="4" xfId="0" applyFont="1" applyFill="1" applyBorder="1" applyAlignment="1">
      <alignment horizontal="center" vertical="center"/>
    </xf>
    <xf numFmtId="0" fontId="39" fillId="4" borderId="4" xfId="0" applyFont="1" applyFill="1" applyBorder="1" applyAlignment="1">
      <alignment horizontal="center" vertical="center"/>
    </xf>
    <xf numFmtId="0" fontId="40" fillId="18" borderId="4" xfId="0" applyFont="1" applyFill="1" applyBorder="1" applyAlignment="1">
      <alignment horizontal="center"/>
    </xf>
    <xf numFmtId="0" fontId="36" fillId="18" borderId="4" xfId="0" applyFont="1" applyFill="1" applyBorder="1"/>
    <xf numFmtId="0" fontId="0" fillId="0" borderId="0" xfId="0" applyBorder="1"/>
    <xf numFmtId="0" fontId="2" fillId="18" borderId="4" xfId="0" applyFont="1" applyFill="1" applyBorder="1" applyAlignment="1">
      <alignment horizontal="right" vertical="center"/>
    </xf>
    <xf numFmtId="0" fontId="39" fillId="14" borderId="4" xfId="0" applyFont="1" applyFill="1" applyBorder="1" applyAlignment="1">
      <alignment horizontal="center" vertical="center"/>
    </xf>
    <xf numFmtId="0" fontId="42" fillId="18" borderId="1" xfId="0" applyFont="1" applyFill="1" applyBorder="1" applyAlignment="1">
      <alignment horizontal="center" vertical="center"/>
    </xf>
    <xf numFmtId="0" fontId="38" fillId="18" borderId="1" xfId="0" applyFont="1" applyFill="1" applyBorder="1" applyAlignment="1">
      <alignment horizontal="center" vertical="center"/>
    </xf>
    <xf numFmtId="0" fontId="41" fillId="19" borderId="4" xfId="0" applyFont="1" applyFill="1" applyBorder="1" applyAlignment="1">
      <alignment horizontal="center" vertical="center"/>
    </xf>
    <xf numFmtId="0" fontId="42" fillId="18" borderId="4" xfId="0" applyFont="1" applyFill="1" applyBorder="1" applyAlignment="1">
      <alignment vertical="center"/>
    </xf>
    <xf numFmtId="0" fontId="42" fillId="18" borderId="4" xfId="0" applyFont="1" applyFill="1" applyBorder="1" applyAlignment="1">
      <alignment horizontal="right" vertical="center"/>
    </xf>
    <xf numFmtId="0" fontId="4" fillId="21" borderId="1" xfId="0" applyFont="1" applyFill="1" applyBorder="1" applyAlignment="1">
      <alignment horizontal="left" vertical="center" indent="1"/>
    </xf>
    <xf numFmtId="0" fontId="46" fillId="8" borderId="1" xfId="0" applyFont="1" applyFill="1" applyBorder="1" applyAlignment="1">
      <alignment horizontal="center"/>
    </xf>
    <xf numFmtId="0" fontId="53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right"/>
    </xf>
    <xf numFmtId="0" fontId="54" fillId="22" borderId="1" xfId="0" applyFont="1" applyFill="1" applyBorder="1" applyAlignment="1">
      <alignment horizontal="center" vertical="center"/>
    </xf>
    <xf numFmtId="0" fontId="54" fillId="0" borderId="0" xfId="0" applyFont="1"/>
    <xf numFmtId="0" fontId="54" fillId="0" borderId="1" xfId="0" applyFont="1" applyBorder="1" applyAlignment="1">
      <alignment horizontal="center" vertical="center"/>
    </xf>
    <xf numFmtId="0" fontId="54" fillId="4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39" fillId="14" borderId="4" xfId="0" applyFont="1" applyFill="1" applyBorder="1" applyAlignment="1">
      <alignment horizontal="left" vertical="center" indent="1"/>
    </xf>
    <xf numFmtId="0" fontId="51" fillId="20" borderId="10" xfId="0" applyFont="1" applyFill="1" applyBorder="1" applyAlignment="1">
      <alignment horizontal="center" vertical="center"/>
    </xf>
    <xf numFmtId="0" fontId="52" fillId="20" borderId="9" xfId="0" applyFont="1" applyFill="1" applyBorder="1" applyAlignment="1">
      <alignment horizontal="center" vertical="center"/>
    </xf>
    <xf numFmtId="0" fontId="39" fillId="12" borderId="4" xfId="0" applyFont="1" applyFill="1" applyBorder="1" applyAlignment="1">
      <alignment horizontal="left" vertical="center" indent="1"/>
    </xf>
    <xf numFmtId="0" fontId="39" fillId="4" borderId="4" xfId="0" applyFont="1" applyFill="1" applyBorder="1" applyAlignment="1">
      <alignment horizontal="left" vertical="center" indent="1"/>
    </xf>
    <xf numFmtId="0" fontId="45" fillId="16" borderId="9" xfId="0" applyFont="1" applyFill="1" applyBorder="1" applyAlignment="1">
      <alignment horizontal="center" vertical="center"/>
    </xf>
    <xf numFmtId="0" fontId="45" fillId="17" borderId="9" xfId="0" applyFont="1" applyFill="1" applyBorder="1" applyAlignment="1">
      <alignment horizontal="center" vertical="center"/>
    </xf>
  </cellXfs>
  <cellStyles count="1">
    <cellStyle name="Normal" xfId="0" builtinId="0"/>
  </cellStyles>
  <dxfs count="350"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6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ill>
        <patternFill>
          <bgColor indexed="22"/>
        </patternFill>
      </fill>
    </dxf>
    <dxf>
      <font>
        <condense val="0"/>
        <extend val="0"/>
        <color indexed="46"/>
      </font>
    </dxf>
    <dxf>
      <font>
        <condense val="0"/>
        <extend val="0"/>
        <color indexed="43"/>
      </font>
    </dxf>
    <dxf>
      <font>
        <condense val="0"/>
        <extend val="0"/>
        <color indexed="54"/>
      </font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43"/>
      </font>
      <fill>
        <patternFill patternType="solid"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 val="0"/>
        <i/>
        <condense val="0"/>
        <extend val="0"/>
        <color indexed="9"/>
      </font>
      <fill>
        <patternFill>
          <bgColor indexed="46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b/>
        <i val="0"/>
        <condense val="0"/>
        <extend val="0"/>
        <color indexed="9"/>
      </font>
      <fill>
        <patternFill>
          <bgColor indexed="52"/>
        </patternFill>
      </fill>
    </dxf>
    <dxf>
      <font>
        <condense val="0"/>
        <extend val="0"/>
        <color indexed="9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14"/>
      </font>
    </dxf>
    <dxf>
      <font>
        <b val="0"/>
        <i val="0"/>
        <condense val="0"/>
        <extend val="0"/>
        <color indexed="48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8"/>
      </font>
      <fill>
        <patternFill>
          <bgColor indexed="41"/>
        </patternFill>
      </fill>
    </dxf>
    <dxf>
      <font>
        <condense val="0"/>
        <extend val="0"/>
        <color indexed="55"/>
      </font>
      <fill>
        <patternFill>
          <bgColor indexed="43"/>
        </patternFill>
      </fill>
    </dxf>
    <dxf>
      <font>
        <b/>
        <i val="0"/>
        <condense val="0"/>
        <extend val="0"/>
        <color indexed="53"/>
      </font>
      <fill>
        <patternFill>
          <bgColor indexed="43"/>
        </patternFill>
      </fill>
    </dxf>
    <dxf>
      <font>
        <b/>
        <i val="0"/>
        <condense val="0"/>
        <extend val="0"/>
        <color indexed="14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CC99FF"/>
      <color rgb="FFFFFF99"/>
      <color rgb="FFFFFFCC"/>
      <color rgb="FF333399"/>
      <color rgb="FF666699"/>
      <color rgb="FFECD2F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 sz="1100">
                <a:solidFill>
                  <a:schemeClr val="accent4">
                    <a:lumMod val="50000"/>
                  </a:schemeClr>
                </a:solidFill>
              </a:rPr>
              <a:t>PAA2016 - Número de Atividades e Eventos por</a:t>
            </a:r>
            <a:r>
              <a:rPr lang="pt-PT" sz="1100" baseline="0">
                <a:solidFill>
                  <a:schemeClr val="accent4">
                    <a:lumMod val="50000"/>
                  </a:schemeClr>
                </a:solidFill>
              </a:rPr>
              <a:t> Setores</a:t>
            </a:r>
            <a:endParaRPr lang="pt-PT" sz="1100">
              <a:solidFill>
                <a:schemeClr val="accent4">
                  <a:lumMod val="50000"/>
                </a:schemeClr>
              </a:solidFill>
            </a:endParaRPr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8.2806438649472763E-2"/>
          <c:y val="0.13830253931086339"/>
          <c:w val="0.89003307280391308"/>
          <c:h val="0.54098021045174061"/>
        </c:manualLayout>
      </c:layout>
      <c:bar3DChart>
        <c:barDir val="col"/>
        <c:grouping val="clustered"/>
        <c:ser>
          <c:idx val="0"/>
          <c:order val="0"/>
          <c:tx>
            <c:v>Plano (inclui decorrentes do Plano)</c:v>
          </c:tx>
          <c:spPr>
            <a:solidFill>
              <a:srgbClr val="92D050"/>
            </a:solidFill>
          </c:spPr>
          <c:dLbls>
            <c:txPr>
              <a:bodyPr/>
              <a:lstStyle/>
              <a:p>
                <a:pPr>
                  <a:defRPr sz="1000">
                    <a:solidFill>
                      <a:sysClr val="windowText" lastClr="000000"/>
                    </a:solidFill>
                  </a:defRPr>
                </a:pPr>
                <a:endParaRPr lang="pt-PT"/>
              </a:p>
            </c:txPr>
            <c:showVal val="1"/>
          </c:dLbls>
          <c:cat>
            <c:strRef>
              <c:f>RAnual!$C$24:$C$34</c:f>
              <c:strCache>
                <c:ptCount val="11"/>
                <c:pt idx="0">
                  <c:v>Ação Social</c:v>
                </c:pt>
                <c:pt idx="1">
                  <c:v>Biblioteca</c:v>
                </c:pt>
                <c:pt idx="2">
                  <c:v>Cinema</c:v>
                </c:pt>
                <c:pt idx="3">
                  <c:v>Cultura</c:v>
                </c:pt>
                <c:pt idx="4">
                  <c:v>Desporto</c:v>
                </c:pt>
                <c:pt idx="5">
                  <c:v>Div. Externo</c:v>
                </c:pt>
                <c:pt idx="6">
                  <c:v>Div. Interno</c:v>
                </c:pt>
                <c:pt idx="7">
                  <c:v>Educação</c:v>
                </c:pt>
                <c:pt idx="8">
                  <c:v>Espetáculo</c:v>
                </c:pt>
                <c:pt idx="9">
                  <c:v>Museu</c:v>
                </c:pt>
                <c:pt idx="10">
                  <c:v>Turismo</c:v>
                </c:pt>
              </c:strCache>
            </c:strRef>
          </c:cat>
          <c:val>
            <c:numRef>
              <c:f>RAnual!$E$24:$E$34</c:f>
              <c:numCache>
                <c:formatCode>General</c:formatCode>
                <c:ptCount val="11"/>
                <c:pt idx="0">
                  <c:v>14</c:v>
                </c:pt>
                <c:pt idx="1">
                  <c:v>159</c:v>
                </c:pt>
                <c:pt idx="2">
                  <c:v>101</c:v>
                </c:pt>
                <c:pt idx="3">
                  <c:v>71</c:v>
                </c:pt>
                <c:pt idx="4">
                  <c:v>74</c:v>
                </c:pt>
                <c:pt idx="5">
                  <c:v>59</c:v>
                </c:pt>
                <c:pt idx="6">
                  <c:v>11</c:v>
                </c:pt>
                <c:pt idx="7">
                  <c:v>8</c:v>
                </c:pt>
                <c:pt idx="8">
                  <c:v>2</c:v>
                </c:pt>
                <c:pt idx="9">
                  <c:v>16</c:v>
                </c:pt>
                <c:pt idx="10">
                  <c:v>30</c:v>
                </c:pt>
              </c:numCache>
            </c:numRef>
          </c:val>
        </c:ser>
        <c:ser>
          <c:idx val="1"/>
          <c:order val="1"/>
          <c:tx>
            <c:v>Extra Plano</c:v>
          </c:tx>
          <c:spPr>
            <a:solidFill>
              <a:schemeClr val="bg2">
                <a:lumMod val="50000"/>
              </a:schemeClr>
            </a:solidFill>
          </c:spPr>
          <c:dLbls>
            <c:showVal val="1"/>
          </c:dLbls>
          <c:cat>
            <c:strRef>
              <c:f>RAnual!$C$24:$C$34</c:f>
              <c:strCache>
                <c:ptCount val="11"/>
                <c:pt idx="0">
                  <c:v>Ação Social</c:v>
                </c:pt>
                <c:pt idx="1">
                  <c:v>Biblioteca</c:v>
                </c:pt>
                <c:pt idx="2">
                  <c:v>Cinema</c:v>
                </c:pt>
                <c:pt idx="3">
                  <c:v>Cultura</c:v>
                </c:pt>
                <c:pt idx="4">
                  <c:v>Desporto</c:v>
                </c:pt>
                <c:pt idx="5">
                  <c:v>Div. Externo</c:v>
                </c:pt>
                <c:pt idx="6">
                  <c:v>Div. Interno</c:v>
                </c:pt>
                <c:pt idx="7">
                  <c:v>Educação</c:v>
                </c:pt>
                <c:pt idx="8">
                  <c:v>Espetáculo</c:v>
                </c:pt>
                <c:pt idx="9">
                  <c:v>Museu</c:v>
                </c:pt>
                <c:pt idx="10">
                  <c:v>Turismo</c:v>
                </c:pt>
              </c:strCache>
            </c:strRef>
          </c:cat>
          <c:val>
            <c:numRef>
              <c:f>RAnual!$F$24:$F$34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11</c:v>
                </c:pt>
                <c:pt idx="4">
                  <c:v>9</c:v>
                </c:pt>
                <c:pt idx="5">
                  <c:v>30</c:v>
                </c:pt>
                <c:pt idx="6">
                  <c:v>1</c:v>
                </c:pt>
                <c:pt idx="7">
                  <c:v>0</c:v>
                </c:pt>
                <c:pt idx="8">
                  <c:v>4</c:v>
                </c:pt>
                <c:pt idx="9">
                  <c:v>10</c:v>
                </c:pt>
                <c:pt idx="10">
                  <c:v>1</c:v>
                </c:pt>
              </c:numCache>
            </c:numRef>
          </c:val>
        </c:ser>
        <c:shape val="cylinder"/>
        <c:axId val="61133184"/>
        <c:axId val="61134720"/>
        <c:axId val="0"/>
      </c:bar3DChart>
      <c:catAx>
        <c:axId val="61133184"/>
        <c:scaling>
          <c:orientation val="minMax"/>
        </c:scaling>
        <c:axPos val="b"/>
        <c:tickLblPos val="nextTo"/>
        <c:txPr>
          <a:bodyPr/>
          <a:lstStyle/>
          <a:p>
            <a:pPr>
              <a:defRPr sz="800" baseline="0">
                <a:solidFill>
                  <a:sysClr val="windowText" lastClr="000000"/>
                </a:solidFill>
              </a:defRPr>
            </a:pPr>
            <a:endParaRPr lang="pt-PT"/>
          </a:p>
        </c:txPr>
        <c:crossAx val="61134720"/>
        <c:crosses val="autoZero"/>
        <c:auto val="1"/>
        <c:lblAlgn val="ctr"/>
        <c:lblOffset val="100"/>
      </c:catAx>
      <c:valAx>
        <c:axId val="61134720"/>
        <c:scaling>
          <c:orientation val="minMax"/>
        </c:scaling>
        <c:axPos val="l"/>
        <c:majorGridlines>
          <c:spPr>
            <a:ln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900"/>
            </a:pPr>
            <a:endParaRPr lang="pt-PT"/>
          </a:p>
        </c:txPr>
        <c:crossAx val="6113318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900"/>
          </a:pPr>
          <a:endParaRPr lang="pt-PT"/>
        </a:p>
      </c:txPr>
    </c:legend>
    <c:plotVisOnly val="1"/>
  </c:chart>
  <c:spPr>
    <a:solidFill>
      <a:srgbClr val="FFFFFF"/>
    </a:solidFill>
  </c:spPr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 sz="1200" i="1"/>
              <a:t>Número de Atividades e Eventos em 2016</a:t>
            </a:r>
          </a:p>
          <a:p>
            <a:pPr>
              <a:defRPr/>
            </a:pPr>
            <a:r>
              <a:rPr lang="pt-PT" sz="1000" b="0" i="1"/>
              <a:t>(por trimestre)</a:t>
            </a:r>
          </a:p>
        </c:rich>
      </c:tx>
      <c:layout>
        <c:manualLayout>
          <c:xMode val="edge"/>
          <c:yMode val="edge"/>
          <c:x val="0.32408415680328961"/>
          <c:y val="1.0126586315792422E-2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RAnual!$K$22</c:f>
              <c:strCache>
                <c:ptCount val="1"/>
                <c:pt idx="0">
                  <c:v>Previstas no Plano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dLbls>
            <c:showVal val="1"/>
          </c:dLbls>
          <c:cat>
            <c:strRef>
              <c:f>RAnual!$J$23:$J$26</c:f>
              <c:strCache>
                <c:ptCount val="4"/>
                <c:pt idx="0">
                  <c:v>1.º Trim</c:v>
                </c:pt>
                <c:pt idx="1">
                  <c:v>2.º Trim</c:v>
                </c:pt>
                <c:pt idx="2">
                  <c:v>3.º Trim</c:v>
                </c:pt>
                <c:pt idx="3">
                  <c:v>4.º Trim</c:v>
                </c:pt>
              </c:strCache>
            </c:strRef>
          </c:cat>
          <c:val>
            <c:numRef>
              <c:f>RAnual!$K$23:$K$26</c:f>
              <c:numCache>
                <c:formatCode>General</c:formatCode>
                <c:ptCount val="4"/>
                <c:pt idx="0">
                  <c:v>99</c:v>
                </c:pt>
                <c:pt idx="1">
                  <c:v>135</c:v>
                </c:pt>
                <c:pt idx="2">
                  <c:v>73</c:v>
                </c:pt>
                <c:pt idx="3">
                  <c:v>95</c:v>
                </c:pt>
              </c:numCache>
            </c:numRef>
          </c:val>
        </c:ser>
        <c:ser>
          <c:idx val="1"/>
          <c:order val="1"/>
          <c:tx>
            <c:strRef>
              <c:f>RAnual!$L$22</c:f>
              <c:strCache>
                <c:ptCount val="1"/>
                <c:pt idx="0">
                  <c:v>Decorrentes do Plano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dLbls>
            <c:dLbl>
              <c:idx val="0"/>
              <c:layout>
                <c:manualLayout>
                  <c:x val="1.052631404453974E-2"/>
                  <c:y val="-5.06329315789621E-3"/>
                </c:manualLayout>
              </c:layout>
              <c:showVal val="1"/>
            </c:dLbl>
            <c:dLbl>
              <c:idx val="1"/>
              <c:layout>
                <c:manualLayout>
                  <c:x val="1.2631576853447683E-2"/>
                  <c:y val="0"/>
                </c:manualLayout>
              </c:layout>
              <c:showVal val="1"/>
            </c:dLbl>
            <c:dLbl>
              <c:idx val="2"/>
              <c:layout>
                <c:manualLayout>
                  <c:x val="1.052631404453974E-2"/>
                  <c:y val="-2.5316465789481029E-2"/>
                </c:manualLayout>
              </c:layout>
              <c:showVal val="1"/>
            </c:dLbl>
            <c:dLbl>
              <c:idx val="3"/>
              <c:layout>
                <c:manualLayout>
                  <c:x val="6.3157884267238413E-3"/>
                  <c:y val="-1.0126586315792422E-2"/>
                </c:manualLayout>
              </c:layout>
              <c:showVal val="1"/>
            </c:dLbl>
            <c:showVal val="1"/>
          </c:dLbls>
          <c:cat>
            <c:strRef>
              <c:f>RAnual!$J$23:$J$26</c:f>
              <c:strCache>
                <c:ptCount val="4"/>
                <c:pt idx="0">
                  <c:v>1.º Trim</c:v>
                </c:pt>
                <c:pt idx="1">
                  <c:v>2.º Trim</c:v>
                </c:pt>
                <c:pt idx="2">
                  <c:v>3.º Trim</c:v>
                </c:pt>
                <c:pt idx="3">
                  <c:v>4.º Trim</c:v>
                </c:pt>
              </c:strCache>
            </c:strRef>
          </c:cat>
          <c:val>
            <c:numRef>
              <c:f>RAnual!$L$23:$L$26</c:f>
              <c:numCache>
                <c:formatCode>General</c:formatCode>
                <c:ptCount val="4"/>
                <c:pt idx="0">
                  <c:v>41</c:v>
                </c:pt>
                <c:pt idx="1">
                  <c:v>73</c:v>
                </c:pt>
                <c:pt idx="2">
                  <c:v>16</c:v>
                </c:pt>
                <c:pt idx="3">
                  <c:v>13</c:v>
                </c:pt>
              </c:numCache>
            </c:numRef>
          </c:val>
        </c:ser>
        <c:ser>
          <c:idx val="2"/>
          <c:order val="2"/>
          <c:tx>
            <c:strRef>
              <c:f>RAnual!$M$22</c:f>
              <c:strCache>
                <c:ptCount val="1"/>
                <c:pt idx="0">
                  <c:v>Extra Plano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dLbls>
            <c:showVal val="1"/>
          </c:dLbls>
          <c:cat>
            <c:strRef>
              <c:f>RAnual!$J$23:$J$26</c:f>
              <c:strCache>
                <c:ptCount val="4"/>
                <c:pt idx="0">
                  <c:v>1.º Trim</c:v>
                </c:pt>
                <c:pt idx="1">
                  <c:v>2.º Trim</c:v>
                </c:pt>
                <c:pt idx="2">
                  <c:v>3.º Trim</c:v>
                </c:pt>
                <c:pt idx="3">
                  <c:v>4.º Trim</c:v>
                </c:pt>
              </c:strCache>
            </c:strRef>
          </c:cat>
          <c:val>
            <c:numRef>
              <c:f>RAnual!$M$23:$M$26</c:f>
              <c:numCache>
                <c:formatCode>General</c:formatCode>
                <c:ptCount val="4"/>
                <c:pt idx="0">
                  <c:v>26</c:v>
                </c:pt>
                <c:pt idx="1">
                  <c:v>27</c:v>
                </c:pt>
                <c:pt idx="2">
                  <c:v>9</c:v>
                </c:pt>
                <c:pt idx="3">
                  <c:v>11</c:v>
                </c:pt>
              </c:numCache>
            </c:numRef>
          </c:val>
        </c:ser>
        <c:ser>
          <c:idx val="3"/>
          <c:order val="3"/>
          <c:tx>
            <c:strRef>
              <c:f>RAnual!$N$22</c:f>
              <c:strCache>
                <c:ptCount val="1"/>
                <c:pt idx="0">
                  <c:v>Realizadas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dLbls>
            <c:showVal val="1"/>
          </c:dLbls>
          <c:cat>
            <c:strRef>
              <c:f>RAnual!$J$23:$J$26</c:f>
              <c:strCache>
                <c:ptCount val="4"/>
                <c:pt idx="0">
                  <c:v>1.º Trim</c:v>
                </c:pt>
                <c:pt idx="1">
                  <c:v>2.º Trim</c:v>
                </c:pt>
                <c:pt idx="2">
                  <c:v>3.º Trim</c:v>
                </c:pt>
                <c:pt idx="3">
                  <c:v>4.º Trim</c:v>
                </c:pt>
              </c:strCache>
            </c:strRef>
          </c:cat>
          <c:val>
            <c:numRef>
              <c:f>RAnual!$N$23:$N$26</c:f>
              <c:numCache>
                <c:formatCode>General</c:formatCode>
                <c:ptCount val="4"/>
                <c:pt idx="0">
                  <c:v>164</c:v>
                </c:pt>
                <c:pt idx="1">
                  <c:v>224</c:v>
                </c:pt>
                <c:pt idx="2">
                  <c:v>91</c:v>
                </c:pt>
                <c:pt idx="3">
                  <c:v>115</c:v>
                </c:pt>
              </c:numCache>
            </c:numRef>
          </c:val>
        </c:ser>
        <c:ser>
          <c:idx val="4"/>
          <c:order val="4"/>
          <c:tx>
            <c:strRef>
              <c:f>RAnual!$O$22</c:f>
              <c:strCache>
                <c:ptCount val="1"/>
                <c:pt idx="0">
                  <c:v>Canceladas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dLbls>
            <c:dLbl>
              <c:idx val="0"/>
              <c:layout>
                <c:manualLayout>
                  <c:x val="1.8947365280171529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1.8947365280171529E-2"/>
                  <c:y val="0"/>
                </c:manualLayout>
              </c:layout>
              <c:showVal val="1"/>
            </c:dLbl>
            <c:dLbl>
              <c:idx val="2"/>
              <c:layout>
                <c:manualLayout>
                  <c:x val="1.4736839662355642E-2"/>
                  <c:y val="0"/>
                </c:manualLayout>
              </c:layout>
              <c:showVal val="1"/>
            </c:dLbl>
            <c:dLbl>
              <c:idx val="3"/>
              <c:layout>
                <c:manualLayout>
                  <c:x val="1.052631404453974E-2"/>
                  <c:y val="0"/>
                </c:manualLayout>
              </c:layout>
              <c:showVal val="1"/>
            </c:dLbl>
            <c:showVal val="1"/>
          </c:dLbls>
          <c:cat>
            <c:strRef>
              <c:f>RAnual!$J$23:$J$26</c:f>
              <c:strCache>
                <c:ptCount val="4"/>
                <c:pt idx="0">
                  <c:v>1.º Trim</c:v>
                </c:pt>
                <c:pt idx="1">
                  <c:v>2.º Trim</c:v>
                </c:pt>
                <c:pt idx="2">
                  <c:v>3.º Trim</c:v>
                </c:pt>
                <c:pt idx="3">
                  <c:v>4.º Trim</c:v>
                </c:pt>
              </c:strCache>
            </c:strRef>
          </c:cat>
          <c:val>
            <c:numRef>
              <c:f>RAnual!$O$23:$O$26</c:f>
              <c:numCache>
                <c:formatCode>General</c:formatCode>
                <c:ptCount val="4"/>
                <c:pt idx="0">
                  <c:v>2</c:v>
                </c:pt>
                <c:pt idx="1">
                  <c:v>11</c:v>
                </c:pt>
                <c:pt idx="2">
                  <c:v>7</c:v>
                </c:pt>
                <c:pt idx="3">
                  <c:v>2</c:v>
                </c:pt>
              </c:numCache>
            </c:numRef>
          </c:val>
        </c:ser>
        <c:shape val="box"/>
        <c:axId val="100278272"/>
        <c:axId val="100280576"/>
        <c:axId val="0"/>
      </c:bar3DChart>
      <c:catAx>
        <c:axId val="10027827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000" b="1"/>
            </a:pPr>
            <a:endParaRPr lang="pt-PT"/>
          </a:p>
        </c:txPr>
        <c:crossAx val="100280576"/>
        <c:crosses val="autoZero"/>
        <c:auto val="1"/>
        <c:lblAlgn val="ctr"/>
        <c:lblOffset val="100"/>
      </c:catAx>
      <c:valAx>
        <c:axId val="100280576"/>
        <c:scaling>
          <c:orientation val="minMax"/>
        </c:scaling>
        <c:axPos val="l"/>
        <c:majorGridlines>
          <c:spPr>
            <a:ln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tickLblPos val="nextTo"/>
        <c:crossAx val="100278272"/>
        <c:crosses val="autoZero"/>
        <c:crossBetween val="between"/>
      </c:valAx>
    </c:plotArea>
    <c:legend>
      <c:legendPos val="b"/>
      <c:layout/>
      <c:txPr>
        <a:bodyPr/>
        <a:lstStyle/>
        <a:p>
          <a:pPr rtl="0">
            <a:defRPr i="1"/>
          </a:pPr>
          <a:endParaRPr lang="pt-PT"/>
        </a:p>
      </c:txPr>
    </c:legend>
    <c:plotVisOnly val="1"/>
  </c:chart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 sz="1100" i="1"/>
              <a:t>Eventos</a:t>
            </a:r>
            <a:r>
              <a:rPr lang="pt-PT" sz="1100" i="1" baseline="0"/>
              <a:t> e Atividades Realizados e/ou Apoiados</a:t>
            </a:r>
          </a:p>
          <a:p>
            <a:pPr>
              <a:defRPr/>
            </a:pPr>
            <a:r>
              <a:rPr lang="pt-PT" sz="1000" b="0" i="1" baseline="0"/>
              <a:t>(Gráfico comparativo dos últimos 3 anos)</a:t>
            </a:r>
            <a:endParaRPr lang="pt-PT" sz="1000" b="0" i="1"/>
          </a:p>
        </c:rich>
      </c:tx>
      <c:layout>
        <c:manualLayout>
          <c:xMode val="edge"/>
          <c:yMode val="edge"/>
          <c:x val="0.1901111111111112"/>
          <c:y val="1.8518518518518528E-2"/>
        </c:manualLayout>
      </c:layout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92D050"/>
            </a:solidFill>
          </c:spPr>
          <c:dLbls>
            <c:showVal val="1"/>
          </c:dLbls>
          <c:cat>
            <c:numRef>
              <c:f>Gráfico!$B$4:$B$6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Gráfico!$C$4:$C$6</c:f>
              <c:numCache>
                <c:formatCode>General</c:formatCode>
                <c:ptCount val="3"/>
                <c:pt idx="0">
                  <c:v>588</c:v>
                </c:pt>
                <c:pt idx="1">
                  <c:v>607</c:v>
                </c:pt>
                <c:pt idx="2">
                  <c:v>594</c:v>
                </c:pt>
              </c:numCache>
            </c:numRef>
          </c:val>
        </c:ser>
        <c:axId val="104636416"/>
        <c:axId val="104637952"/>
      </c:barChart>
      <c:catAx>
        <c:axId val="10463641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100" b="1" i="1"/>
            </a:pPr>
            <a:endParaRPr lang="pt-PT"/>
          </a:p>
        </c:txPr>
        <c:crossAx val="104637952"/>
        <c:crosses val="autoZero"/>
        <c:auto val="1"/>
        <c:lblAlgn val="ctr"/>
        <c:lblOffset val="100"/>
      </c:catAx>
      <c:valAx>
        <c:axId val="104637952"/>
        <c:scaling>
          <c:orientation val="minMax"/>
        </c:scaling>
        <c:axPos val="l"/>
        <c:majorGridlines/>
        <c:numFmt formatCode="General" sourceLinked="1"/>
        <c:tickLblPos val="nextTo"/>
        <c:crossAx val="10463641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148166</xdr:colOff>
      <xdr:row>28</xdr:row>
      <xdr:rowOff>95251</xdr:rowOff>
    </xdr:from>
    <xdr:to>
      <xdr:col>16</xdr:col>
      <xdr:colOff>412750</xdr:colOff>
      <xdr:row>44</xdr:row>
      <xdr:rowOff>84667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211665</xdr:colOff>
      <xdr:row>0</xdr:row>
      <xdr:rowOff>127001</xdr:rowOff>
    </xdr:from>
    <xdr:to>
      <xdr:col>16</xdr:col>
      <xdr:colOff>560916</xdr:colOff>
      <xdr:row>15</xdr:row>
      <xdr:rowOff>84667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6</xdr:row>
      <xdr:rowOff>133350</xdr:rowOff>
    </xdr:from>
    <xdr:to>
      <xdr:col>11</xdr:col>
      <xdr:colOff>47625</xdr:colOff>
      <xdr:row>23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MP.CM-MIRANDELA/Defini&#231;&#245;es%20locais/Temporary%20Internet%20Files/Content.IE5/202NDN47/2016_ATIVIDADESeEVENTOS_MapaGestao_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eiro"/>
      <sheetName val="fevereiro"/>
      <sheetName val="março"/>
      <sheetName val="abril"/>
      <sheetName val="maio"/>
      <sheetName val="junho"/>
      <sheetName val="julho"/>
      <sheetName val="agosto"/>
      <sheetName val="setembro"/>
      <sheetName val="outubro"/>
      <sheetName val="nov"/>
      <sheetName val="novembro"/>
      <sheetName val="dezembro"/>
      <sheetName val="Rjan"/>
      <sheetName val="Rfev"/>
      <sheetName val="Rmar"/>
      <sheetName val="Rabr"/>
      <sheetName val="Rmai"/>
      <sheetName val="Rjun"/>
      <sheetName val="Rjul"/>
      <sheetName val="Rago"/>
      <sheetName val="Rset"/>
      <sheetName val="Rout"/>
      <sheetName val="Rnov"/>
      <sheetName val="Rdez"/>
      <sheetName val="R1ºTrim"/>
      <sheetName val="R2ºTrim"/>
      <sheetName val="R3ºTrim"/>
      <sheetName val="R4ºTrim"/>
      <sheetName val="RAnu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E8">
            <v>38</v>
          </cell>
        </row>
      </sheetData>
      <sheetData sheetId="14">
        <row r="8">
          <cell r="E8">
            <v>27</v>
          </cell>
        </row>
      </sheetData>
      <sheetData sheetId="15">
        <row r="8">
          <cell r="E8">
            <v>34</v>
          </cell>
        </row>
      </sheetData>
      <sheetData sheetId="16">
        <row r="8">
          <cell r="E8">
            <v>41</v>
          </cell>
        </row>
      </sheetData>
      <sheetData sheetId="17">
        <row r="8">
          <cell r="E8">
            <v>54</v>
          </cell>
        </row>
      </sheetData>
      <sheetData sheetId="18">
        <row r="8">
          <cell r="E8">
            <v>40</v>
          </cell>
        </row>
      </sheetData>
      <sheetData sheetId="19">
        <row r="8">
          <cell r="E8">
            <v>28</v>
          </cell>
        </row>
      </sheetData>
      <sheetData sheetId="20">
        <row r="8">
          <cell r="E8">
            <v>19</v>
          </cell>
        </row>
      </sheetData>
      <sheetData sheetId="21">
        <row r="8">
          <cell r="E8">
            <v>26</v>
          </cell>
        </row>
      </sheetData>
      <sheetData sheetId="22">
        <row r="8">
          <cell r="E8">
            <v>30</v>
          </cell>
        </row>
      </sheetData>
      <sheetData sheetId="23">
        <row r="8">
          <cell r="E8">
            <v>39</v>
          </cell>
        </row>
      </sheetData>
      <sheetData sheetId="24">
        <row r="8">
          <cell r="E8">
            <v>26</v>
          </cell>
        </row>
      </sheetData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2:T710"/>
  <sheetViews>
    <sheetView showGridLines="0" tabSelected="1" zoomScale="90" zoomScaleNormal="90" workbookViewId="0">
      <pane ySplit="5" topLeftCell="A6" activePane="bottomLeft" state="frozen"/>
      <selection activeCell="O5" sqref="O5"/>
      <selection pane="bottomLeft"/>
    </sheetView>
  </sheetViews>
  <sheetFormatPr defaultRowHeight="14.25"/>
  <cols>
    <col min="1" max="1" width="15.7109375" style="129" customWidth="1"/>
    <col min="2" max="2" width="12.5703125" hidden="1" customWidth="1"/>
    <col min="3" max="3" width="2.7109375" style="20" customWidth="1"/>
    <col min="4" max="4" width="4.7109375" style="16" customWidth="1"/>
    <col min="5" max="5" width="10.7109375" customWidth="1"/>
    <col min="6" max="6" width="58.7109375" customWidth="1"/>
    <col min="7" max="7" width="10.7109375" customWidth="1"/>
    <col min="8" max="8" width="10.42578125" style="34" customWidth="1"/>
    <col min="9" max="9" width="17.85546875" style="34" hidden="1" customWidth="1"/>
    <col min="10" max="10" width="13.5703125" style="34" hidden="1" customWidth="1"/>
    <col min="11" max="11" width="10.7109375" style="34" hidden="1" customWidth="1"/>
    <col min="12" max="12" width="8.7109375" style="25" customWidth="1"/>
    <col min="13" max="13" width="12.7109375" customWidth="1"/>
    <col min="14" max="14" width="9.7109375" customWidth="1"/>
    <col min="15" max="15" width="20.7109375" style="8" customWidth="1"/>
    <col min="16" max="16" width="18.7109375" hidden="1" customWidth="1"/>
    <col min="17" max="17" width="10.7109375" hidden="1" customWidth="1"/>
    <col min="18" max="18" width="4.42578125" customWidth="1"/>
    <col min="19" max="20" width="15.7109375" hidden="1" customWidth="1"/>
  </cols>
  <sheetData>
    <row r="2" spans="1:20" ht="15">
      <c r="A2" s="74" t="s">
        <v>511</v>
      </c>
      <c r="G2" s="6"/>
      <c r="K2" s="54"/>
      <c r="M2" s="6"/>
      <c r="N2" s="1"/>
      <c r="O2" s="99" t="s">
        <v>137</v>
      </c>
    </row>
    <row r="3" spans="1:20" ht="15">
      <c r="A3" s="98" t="s">
        <v>726</v>
      </c>
      <c r="G3" s="6"/>
      <c r="K3" s="54"/>
      <c r="M3" s="6"/>
      <c r="N3" s="1"/>
    </row>
    <row r="5" spans="1:20" s="5" customFormat="1" ht="24.95" customHeight="1">
      <c r="A5" s="128" t="s">
        <v>135</v>
      </c>
      <c r="B5" s="10" t="s">
        <v>135</v>
      </c>
      <c r="C5" s="132" t="s">
        <v>108</v>
      </c>
      <c r="D5" s="133"/>
      <c r="E5" s="134"/>
      <c r="F5" s="10" t="s">
        <v>32</v>
      </c>
      <c r="G5" s="10" t="s">
        <v>10</v>
      </c>
      <c r="H5" s="35" t="s">
        <v>130</v>
      </c>
      <c r="I5" s="60" t="s">
        <v>150</v>
      </c>
      <c r="J5" s="60" t="s">
        <v>275</v>
      </c>
      <c r="K5" s="60" t="s">
        <v>151</v>
      </c>
      <c r="L5" s="22" t="s">
        <v>131</v>
      </c>
      <c r="M5" s="10" t="s">
        <v>19</v>
      </c>
      <c r="N5" s="10" t="s">
        <v>9</v>
      </c>
      <c r="O5" s="10" t="s">
        <v>23</v>
      </c>
      <c r="P5" s="62" t="s">
        <v>406</v>
      </c>
      <c r="Q5" s="62" t="s">
        <v>407</v>
      </c>
      <c r="S5" s="41" t="s">
        <v>33</v>
      </c>
      <c r="T5" s="41" t="s">
        <v>277</v>
      </c>
    </row>
    <row r="6" spans="1:20" ht="15" customHeight="1">
      <c r="A6" s="130" t="s">
        <v>138</v>
      </c>
      <c r="B6" s="59" t="s">
        <v>138</v>
      </c>
      <c r="C6" s="21" t="s">
        <v>36</v>
      </c>
      <c r="D6" s="18"/>
      <c r="E6" s="11" t="s">
        <v>38</v>
      </c>
      <c r="F6" s="7" t="s">
        <v>342</v>
      </c>
      <c r="G6" s="4" t="s">
        <v>14</v>
      </c>
      <c r="H6" s="101" t="s">
        <v>388</v>
      </c>
      <c r="I6" s="38"/>
      <c r="J6" s="38" t="s">
        <v>276</v>
      </c>
      <c r="K6" s="39">
        <v>20</v>
      </c>
      <c r="L6" s="26"/>
      <c r="M6" s="4" t="s">
        <v>20</v>
      </c>
      <c r="N6" s="23" t="s">
        <v>7</v>
      </c>
      <c r="O6" s="9" t="str">
        <f>IF(N6="Cancelada","Inserir o motivo",IF(N6="Alterada","Inserir o motivo",IF(N6="Definida","situação a alterar",IF(N6="","",IF(N6="Por definir","sem data marcada",IF(N6="Realizada","-----"))))))</f>
        <v>-----</v>
      </c>
      <c r="P6" s="75"/>
      <c r="Q6" s="64"/>
      <c r="S6" s="40" t="str">
        <f>CONCATENATE(M6,N6)</f>
        <v>Plano AnualRealizada</v>
      </c>
      <c r="T6" s="40" t="str">
        <f>CONCATENATE(M6,G6)</f>
        <v>Plano AnualBiblioteca</v>
      </c>
    </row>
    <row r="7" spans="1:20" ht="15" customHeight="1">
      <c r="A7" s="130" t="s">
        <v>138</v>
      </c>
      <c r="B7" s="59" t="s">
        <v>138</v>
      </c>
      <c r="C7" s="21">
        <v>1</v>
      </c>
      <c r="D7" s="18"/>
      <c r="E7" s="11" t="s">
        <v>2</v>
      </c>
      <c r="F7" s="7"/>
      <c r="G7" s="4"/>
      <c r="H7" s="101"/>
      <c r="I7" s="38"/>
      <c r="J7" s="38"/>
      <c r="K7" s="39"/>
      <c r="L7" s="26"/>
      <c r="M7" s="4"/>
      <c r="N7" s="23"/>
      <c r="O7" s="9" t="str">
        <f t="shared" ref="O7:O70" si="0">IF(N7="Cancelada","Inserir o motivo",IF(N7="Alterada","Inserir o motivo",IF(N7="Definida","situação a alterar",IF(N7="","",IF(N7="Por definir","sem data marcada",IF(N7="Realizada","-----"))))))</f>
        <v/>
      </c>
      <c r="P7" s="75"/>
      <c r="Q7" s="64"/>
      <c r="S7" s="40" t="str">
        <f t="shared" ref="S7:S70" si="1">CONCATENATE(M7,N7)</f>
        <v/>
      </c>
      <c r="T7" s="40" t="str">
        <f t="shared" ref="T7:T70" si="2">CONCATENATE(M7,G7)</f>
        <v/>
      </c>
    </row>
    <row r="8" spans="1:20" ht="15" customHeight="1">
      <c r="A8" s="130" t="s">
        <v>138</v>
      </c>
      <c r="B8" s="59" t="s">
        <v>138</v>
      </c>
      <c r="C8" s="21">
        <v>2</v>
      </c>
      <c r="D8" s="18"/>
      <c r="E8" s="11" t="s">
        <v>3</v>
      </c>
      <c r="F8" s="7"/>
      <c r="G8" s="4"/>
      <c r="H8" s="101"/>
      <c r="I8" s="38"/>
      <c r="J8" s="38"/>
      <c r="K8" s="39"/>
      <c r="L8" s="26"/>
      <c r="M8" s="4"/>
      <c r="N8" s="23"/>
      <c r="O8" s="9" t="str">
        <f t="shared" si="0"/>
        <v/>
      </c>
      <c r="P8" s="75"/>
      <c r="Q8" s="64"/>
      <c r="S8" s="40" t="str">
        <f t="shared" si="1"/>
        <v/>
      </c>
      <c r="T8" s="40" t="str">
        <f t="shared" si="2"/>
        <v/>
      </c>
    </row>
    <row r="9" spans="1:20" ht="15" customHeight="1">
      <c r="A9" s="130" t="s">
        <v>138</v>
      </c>
      <c r="B9" s="59" t="s">
        <v>138</v>
      </c>
      <c r="C9" s="21">
        <v>3</v>
      </c>
      <c r="D9" s="18"/>
      <c r="E9" s="11" t="s">
        <v>4</v>
      </c>
      <c r="F9" s="7"/>
      <c r="G9" s="4"/>
      <c r="H9" s="101"/>
      <c r="I9" s="38"/>
      <c r="J9" s="38"/>
      <c r="K9" s="39"/>
      <c r="L9" s="26"/>
      <c r="M9" s="4"/>
      <c r="N9" s="23"/>
      <c r="O9" s="9" t="str">
        <f t="shared" si="0"/>
        <v/>
      </c>
      <c r="P9" s="75"/>
      <c r="Q9" s="64"/>
      <c r="S9" s="40" t="str">
        <f t="shared" si="1"/>
        <v/>
      </c>
      <c r="T9" s="40" t="str">
        <f t="shared" si="2"/>
        <v/>
      </c>
    </row>
    <row r="10" spans="1:20" ht="15" customHeight="1">
      <c r="A10" s="130" t="s">
        <v>138</v>
      </c>
      <c r="B10" s="59" t="s">
        <v>138</v>
      </c>
      <c r="C10" s="21">
        <v>4</v>
      </c>
      <c r="D10" s="18"/>
      <c r="E10" s="11" t="s">
        <v>5</v>
      </c>
      <c r="F10" s="7" t="s">
        <v>27</v>
      </c>
      <c r="G10" s="4" t="s">
        <v>14</v>
      </c>
      <c r="H10" s="101" t="s">
        <v>387</v>
      </c>
      <c r="I10" s="38"/>
      <c r="J10" s="38" t="s">
        <v>276</v>
      </c>
      <c r="K10" s="39">
        <v>35</v>
      </c>
      <c r="L10" s="26"/>
      <c r="M10" s="4" t="s">
        <v>20</v>
      </c>
      <c r="N10" s="23" t="s">
        <v>7</v>
      </c>
      <c r="O10" s="9" t="str">
        <f t="shared" si="0"/>
        <v>-----</v>
      </c>
      <c r="P10" s="75"/>
      <c r="Q10" s="64"/>
      <c r="S10" s="40" t="str">
        <f t="shared" si="1"/>
        <v>Plano AnualRealizada</v>
      </c>
      <c r="T10" s="40" t="str">
        <f t="shared" si="2"/>
        <v>Plano AnualBiblioteca</v>
      </c>
    </row>
    <row r="11" spans="1:20" ht="15" customHeight="1">
      <c r="A11" s="130" t="s">
        <v>138</v>
      </c>
      <c r="B11" s="59" t="s">
        <v>138</v>
      </c>
      <c r="C11" s="21">
        <v>4</v>
      </c>
      <c r="D11" s="18" t="s">
        <v>93</v>
      </c>
      <c r="E11" s="11" t="s">
        <v>5</v>
      </c>
      <c r="F11" s="7" t="s">
        <v>113</v>
      </c>
      <c r="G11" s="4" t="s">
        <v>11</v>
      </c>
      <c r="H11" s="101" t="s">
        <v>424</v>
      </c>
      <c r="I11" s="38"/>
      <c r="J11" s="38" t="s">
        <v>276</v>
      </c>
      <c r="K11" s="39">
        <v>16</v>
      </c>
      <c r="L11" s="26"/>
      <c r="M11" s="4" t="s">
        <v>20</v>
      </c>
      <c r="N11" s="23" t="s">
        <v>7</v>
      </c>
      <c r="O11" s="9" t="str">
        <f t="shared" si="0"/>
        <v>-----</v>
      </c>
      <c r="P11" s="75"/>
      <c r="Q11" s="64"/>
      <c r="S11" s="40" t="str">
        <f t="shared" si="1"/>
        <v>Plano AnualRealizada</v>
      </c>
      <c r="T11" s="40" t="str">
        <f t="shared" si="2"/>
        <v>Plano AnualDesporto</v>
      </c>
    </row>
    <row r="12" spans="1:20" ht="15" customHeight="1">
      <c r="A12" s="130" t="s">
        <v>138</v>
      </c>
      <c r="B12" s="59" t="s">
        <v>138</v>
      </c>
      <c r="C12" s="21">
        <v>5</v>
      </c>
      <c r="D12" s="18"/>
      <c r="E12" s="11" t="s">
        <v>6</v>
      </c>
      <c r="F12" s="7" t="s">
        <v>27</v>
      </c>
      <c r="G12" s="4" t="s">
        <v>14</v>
      </c>
      <c r="H12" s="101" t="s">
        <v>387</v>
      </c>
      <c r="I12" s="38"/>
      <c r="J12" s="38" t="s">
        <v>276</v>
      </c>
      <c r="K12" s="39">
        <v>35</v>
      </c>
      <c r="L12" s="26"/>
      <c r="M12" s="4" t="s">
        <v>20</v>
      </c>
      <c r="N12" s="23" t="s">
        <v>7</v>
      </c>
      <c r="O12" s="9" t="str">
        <f t="shared" si="0"/>
        <v>-----</v>
      </c>
      <c r="P12" s="75"/>
      <c r="Q12" s="64"/>
      <c r="S12" s="40" t="str">
        <f t="shared" si="1"/>
        <v>Plano AnualRealizada</v>
      </c>
      <c r="T12" s="40" t="str">
        <f t="shared" si="2"/>
        <v>Plano AnualBiblioteca</v>
      </c>
    </row>
    <row r="13" spans="1:20" ht="15" customHeight="1">
      <c r="A13" s="130" t="s">
        <v>138</v>
      </c>
      <c r="B13" s="59" t="s">
        <v>138</v>
      </c>
      <c r="C13" s="21">
        <v>5</v>
      </c>
      <c r="D13" s="18" t="s">
        <v>82</v>
      </c>
      <c r="E13" s="11" t="s">
        <v>6</v>
      </c>
      <c r="F13" s="7" t="s">
        <v>120</v>
      </c>
      <c r="G13" s="4" t="s">
        <v>18</v>
      </c>
      <c r="H13" s="101" t="s">
        <v>418</v>
      </c>
      <c r="I13" s="38"/>
      <c r="J13" s="38" t="s">
        <v>276</v>
      </c>
      <c r="K13" s="39">
        <v>0</v>
      </c>
      <c r="L13" s="26"/>
      <c r="M13" s="4" t="s">
        <v>20</v>
      </c>
      <c r="N13" s="23" t="s">
        <v>7</v>
      </c>
      <c r="O13" s="9" t="str">
        <f t="shared" si="0"/>
        <v>-----</v>
      </c>
      <c r="P13" s="75"/>
      <c r="Q13" s="64"/>
      <c r="S13" s="40" t="str">
        <f t="shared" si="1"/>
        <v>Plano AnualRealizada</v>
      </c>
      <c r="T13" s="40" t="str">
        <f t="shared" si="2"/>
        <v>Plano AnualDiv. Externo</v>
      </c>
    </row>
    <row r="14" spans="1:20" ht="15" customHeight="1">
      <c r="A14" s="130" t="s">
        <v>138</v>
      </c>
      <c r="B14" s="59" t="s">
        <v>138</v>
      </c>
      <c r="C14" s="21">
        <v>6</v>
      </c>
      <c r="D14" s="18"/>
      <c r="E14" s="11" t="s">
        <v>0</v>
      </c>
      <c r="F14" s="7" t="s">
        <v>283</v>
      </c>
      <c r="G14" s="4" t="s">
        <v>75</v>
      </c>
      <c r="H14" s="101" t="s">
        <v>426</v>
      </c>
      <c r="I14" s="38"/>
      <c r="J14" s="38" t="s">
        <v>276</v>
      </c>
      <c r="K14" s="39">
        <v>50</v>
      </c>
      <c r="L14" s="26"/>
      <c r="M14" s="4" t="s">
        <v>20</v>
      </c>
      <c r="N14" s="23" t="s">
        <v>7</v>
      </c>
      <c r="O14" s="9" t="str">
        <f t="shared" si="0"/>
        <v>-----</v>
      </c>
      <c r="P14" s="75"/>
      <c r="Q14" s="64"/>
      <c r="S14" s="40" t="str">
        <f t="shared" si="1"/>
        <v>Plano AnualRealizada</v>
      </c>
      <c r="T14" s="40" t="str">
        <f t="shared" si="2"/>
        <v>Plano AnualAção Social</v>
      </c>
    </row>
    <row r="15" spans="1:20" ht="15" customHeight="1">
      <c r="A15" s="130" t="s">
        <v>138</v>
      </c>
      <c r="B15" s="59" t="s">
        <v>138</v>
      </c>
      <c r="C15" s="21">
        <v>6</v>
      </c>
      <c r="D15" s="18"/>
      <c r="E15" s="11" t="s">
        <v>0</v>
      </c>
      <c r="F15" s="7" t="s">
        <v>336</v>
      </c>
      <c r="G15" s="4" t="s">
        <v>14</v>
      </c>
      <c r="H15" s="101" t="s">
        <v>387</v>
      </c>
      <c r="I15" s="38"/>
      <c r="J15" s="38" t="s">
        <v>276</v>
      </c>
      <c r="K15" s="39">
        <v>40</v>
      </c>
      <c r="L15" s="26"/>
      <c r="M15" s="4" t="s">
        <v>20</v>
      </c>
      <c r="N15" s="23" t="s">
        <v>7</v>
      </c>
      <c r="O15" s="9" t="str">
        <f t="shared" si="0"/>
        <v>-----</v>
      </c>
      <c r="P15" s="75"/>
      <c r="Q15" s="64"/>
      <c r="S15" s="40" t="str">
        <f t="shared" si="1"/>
        <v>Plano AnualRealizada</v>
      </c>
      <c r="T15" s="40" t="str">
        <f t="shared" si="2"/>
        <v>Plano AnualBiblioteca</v>
      </c>
    </row>
    <row r="16" spans="1:20" ht="15" customHeight="1">
      <c r="A16" s="130" t="s">
        <v>138</v>
      </c>
      <c r="B16" s="59" t="s">
        <v>138</v>
      </c>
      <c r="C16" s="21">
        <v>7</v>
      </c>
      <c r="D16" s="18"/>
      <c r="E16" s="11" t="s">
        <v>1</v>
      </c>
      <c r="F16" s="7"/>
      <c r="G16" s="4"/>
      <c r="H16" s="101"/>
      <c r="I16" s="38"/>
      <c r="J16" s="38"/>
      <c r="K16" s="39"/>
      <c r="L16" s="26"/>
      <c r="M16" s="4"/>
      <c r="N16" s="23"/>
      <c r="O16" s="9" t="str">
        <f t="shared" si="0"/>
        <v/>
      </c>
      <c r="P16" s="75"/>
      <c r="Q16" s="64"/>
      <c r="S16" s="40" t="str">
        <f t="shared" si="1"/>
        <v/>
      </c>
      <c r="T16" s="40" t="str">
        <f t="shared" si="2"/>
        <v/>
      </c>
    </row>
    <row r="17" spans="1:20" ht="15" customHeight="1">
      <c r="A17" s="130" t="s">
        <v>138</v>
      </c>
      <c r="B17" s="59" t="s">
        <v>138</v>
      </c>
      <c r="C17" s="21">
        <v>8</v>
      </c>
      <c r="D17" s="18"/>
      <c r="E17" s="11" t="s">
        <v>2</v>
      </c>
      <c r="F17" s="7" t="s">
        <v>282</v>
      </c>
      <c r="G17" s="4" t="s">
        <v>75</v>
      </c>
      <c r="H17" s="101" t="s">
        <v>426</v>
      </c>
      <c r="I17" s="38"/>
      <c r="J17" s="38" t="s">
        <v>276</v>
      </c>
      <c r="K17" s="39">
        <v>500</v>
      </c>
      <c r="L17" s="26"/>
      <c r="M17" s="4" t="s">
        <v>20</v>
      </c>
      <c r="N17" s="23" t="s">
        <v>7</v>
      </c>
      <c r="O17" s="9" t="str">
        <f t="shared" si="0"/>
        <v>-----</v>
      </c>
      <c r="P17" s="75"/>
      <c r="Q17" s="64"/>
      <c r="S17" s="40" t="str">
        <f t="shared" si="1"/>
        <v>Plano AnualRealizada</v>
      </c>
      <c r="T17" s="40" t="str">
        <f t="shared" si="2"/>
        <v>Plano AnualAção Social</v>
      </c>
    </row>
    <row r="18" spans="1:20" ht="15" customHeight="1">
      <c r="A18" s="130" t="s">
        <v>138</v>
      </c>
      <c r="B18" s="59" t="s">
        <v>138</v>
      </c>
      <c r="C18" s="21">
        <v>8</v>
      </c>
      <c r="D18" s="18"/>
      <c r="E18" s="11" t="s">
        <v>2</v>
      </c>
      <c r="F18" s="7" t="s">
        <v>15</v>
      </c>
      <c r="G18" s="4" t="s">
        <v>15</v>
      </c>
      <c r="H18" s="101" t="s">
        <v>441</v>
      </c>
      <c r="I18" s="38"/>
      <c r="J18" s="38" t="s">
        <v>276</v>
      </c>
      <c r="K18" s="39">
        <v>500</v>
      </c>
      <c r="L18" s="26"/>
      <c r="M18" s="4" t="s">
        <v>20</v>
      </c>
      <c r="N18" s="23" t="s">
        <v>7</v>
      </c>
      <c r="O18" s="9" t="str">
        <f t="shared" si="0"/>
        <v>-----</v>
      </c>
      <c r="P18" s="75"/>
      <c r="Q18" s="64"/>
      <c r="S18" s="40" t="str">
        <f t="shared" si="1"/>
        <v>Plano AnualRealizada</v>
      </c>
      <c r="T18" s="40" t="str">
        <f t="shared" si="2"/>
        <v>Plano AnualCinema</v>
      </c>
    </row>
    <row r="19" spans="1:20" ht="15" customHeight="1">
      <c r="A19" s="130" t="s">
        <v>138</v>
      </c>
      <c r="B19" s="59" t="s">
        <v>138</v>
      </c>
      <c r="C19" s="21">
        <v>9</v>
      </c>
      <c r="D19" s="18" t="s">
        <v>87</v>
      </c>
      <c r="E19" s="11" t="s">
        <v>3</v>
      </c>
      <c r="F19" s="7" t="s">
        <v>522</v>
      </c>
      <c r="G19" s="4" t="s">
        <v>18</v>
      </c>
      <c r="H19" s="101" t="s">
        <v>418</v>
      </c>
      <c r="I19" s="38"/>
      <c r="J19" s="38" t="s">
        <v>276</v>
      </c>
      <c r="K19" s="39">
        <v>100</v>
      </c>
      <c r="L19" s="26"/>
      <c r="M19" s="4" t="s">
        <v>21</v>
      </c>
      <c r="N19" s="23" t="s">
        <v>7</v>
      </c>
      <c r="O19" s="9" t="str">
        <f t="shared" si="0"/>
        <v>-----</v>
      </c>
      <c r="P19" s="75"/>
      <c r="Q19" s="64"/>
      <c r="S19" s="40" t="str">
        <f t="shared" si="1"/>
        <v>Extra PlanoRealizada</v>
      </c>
      <c r="T19" s="40" t="str">
        <f t="shared" si="2"/>
        <v>Extra PlanoDiv. Externo</v>
      </c>
    </row>
    <row r="20" spans="1:20" ht="15" customHeight="1">
      <c r="A20" s="130" t="s">
        <v>138</v>
      </c>
      <c r="B20" s="59" t="s">
        <v>138</v>
      </c>
      <c r="C20" s="21">
        <v>9</v>
      </c>
      <c r="D20" s="18"/>
      <c r="E20" s="11" t="s">
        <v>3</v>
      </c>
      <c r="F20" s="7" t="s">
        <v>527</v>
      </c>
      <c r="G20" s="4" t="s">
        <v>13</v>
      </c>
      <c r="H20" s="101" t="s">
        <v>414</v>
      </c>
      <c r="I20" s="38"/>
      <c r="J20" s="38" t="s">
        <v>276</v>
      </c>
      <c r="K20" s="39">
        <v>100</v>
      </c>
      <c r="L20" s="26"/>
      <c r="M20" s="4" t="s">
        <v>21</v>
      </c>
      <c r="N20" s="23" t="s">
        <v>7</v>
      </c>
      <c r="O20" s="9" t="str">
        <f t="shared" si="0"/>
        <v>-----</v>
      </c>
      <c r="P20" s="75"/>
      <c r="Q20" s="64"/>
      <c r="S20" s="40" t="str">
        <f t="shared" si="1"/>
        <v>Extra PlanoRealizada</v>
      </c>
      <c r="T20" s="40" t="str">
        <f t="shared" si="2"/>
        <v>Extra PlanoMuseu</v>
      </c>
    </row>
    <row r="21" spans="1:20" ht="15" customHeight="1">
      <c r="A21" s="130" t="s">
        <v>138</v>
      </c>
      <c r="B21" s="59" t="s">
        <v>138</v>
      </c>
      <c r="C21" s="21">
        <v>9</v>
      </c>
      <c r="D21" s="18"/>
      <c r="E21" s="11" t="s">
        <v>3</v>
      </c>
      <c r="F21" s="7" t="s">
        <v>15</v>
      </c>
      <c r="G21" s="4" t="s">
        <v>15</v>
      </c>
      <c r="H21" s="101" t="s">
        <v>441</v>
      </c>
      <c r="I21" s="38"/>
      <c r="J21" s="38" t="s">
        <v>276</v>
      </c>
      <c r="K21" s="39">
        <v>100</v>
      </c>
      <c r="L21" s="26"/>
      <c r="M21" s="4" t="s">
        <v>20</v>
      </c>
      <c r="N21" s="23" t="s">
        <v>7</v>
      </c>
      <c r="O21" s="9" t="str">
        <f t="shared" si="0"/>
        <v>-----</v>
      </c>
      <c r="P21" s="75"/>
      <c r="Q21" s="64"/>
      <c r="S21" s="40" t="str">
        <f t="shared" si="1"/>
        <v>Plano AnualRealizada</v>
      </c>
      <c r="T21" s="40" t="str">
        <f t="shared" si="2"/>
        <v>Plano AnualCinema</v>
      </c>
    </row>
    <row r="22" spans="1:20" ht="15" customHeight="1">
      <c r="A22" s="130" t="s">
        <v>138</v>
      </c>
      <c r="B22" s="59" t="s">
        <v>138</v>
      </c>
      <c r="C22" s="21">
        <v>10</v>
      </c>
      <c r="D22" s="18"/>
      <c r="E22" s="11" t="s">
        <v>4</v>
      </c>
      <c r="F22" s="7" t="s">
        <v>368</v>
      </c>
      <c r="G22" s="4" t="s">
        <v>11</v>
      </c>
      <c r="H22" s="101" t="s">
        <v>423</v>
      </c>
      <c r="I22" s="38"/>
      <c r="J22" s="38" t="s">
        <v>276</v>
      </c>
      <c r="K22" s="39">
        <v>100</v>
      </c>
      <c r="L22" s="26"/>
      <c r="M22" s="4" t="s">
        <v>20</v>
      </c>
      <c r="N22" s="23" t="s">
        <v>7</v>
      </c>
      <c r="O22" s="9" t="str">
        <f t="shared" si="0"/>
        <v>-----</v>
      </c>
      <c r="P22" s="75"/>
      <c r="Q22" s="64"/>
      <c r="S22" s="40" t="str">
        <f t="shared" si="1"/>
        <v>Plano AnualRealizada</v>
      </c>
      <c r="T22" s="40" t="str">
        <f t="shared" si="2"/>
        <v>Plano AnualDesporto</v>
      </c>
    </row>
    <row r="23" spans="1:20" ht="15" customHeight="1">
      <c r="A23" s="130" t="s">
        <v>138</v>
      </c>
      <c r="B23" s="59" t="s">
        <v>138</v>
      </c>
      <c r="C23" s="21">
        <v>11</v>
      </c>
      <c r="D23" s="18"/>
      <c r="E23" s="11" t="s">
        <v>5</v>
      </c>
      <c r="F23" s="7" t="s">
        <v>27</v>
      </c>
      <c r="G23" s="4" t="s">
        <v>14</v>
      </c>
      <c r="H23" s="101" t="s">
        <v>387</v>
      </c>
      <c r="I23" s="38"/>
      <c r="J23" s="38" t="s">
        <v>276</v>
      </c>
      <c r="K23" s="39">
        <v>35</v>
      </c>
      <c r="L23" s="26"/>
      <c r="M23" s="4" t="s">
        <v>20</v>
      </c>
      <c r="N23" s="23" t="s">
        <v>7</v>
      </c>
      <c r="O23" s="9" t="str">
        <f t="shared" si="0"/>
        <v>-----</v>
      </c>
      <c r="P23" s="75"/>
      <c r="Q23" s="64"/>
      <c r="S23" s="40" t="str">
        <f t="shared" si="1"/>
        <v>Plano AnualRealizada</v>
      </c>
      <c r="T23" s="40" t="str">
        <f t="shared" si="2"/>
        <v>Plano AnualBiblioteca</v>
      </c>
    </row>
    <row r="24" spans="1:20" ht="15" customHeight="1">
      <c r="A24" s="130" t="s">
        <v>138</v>
      </c>
      <c r="B24" s="59" t="s">
        <v>138</v>
      </c>
      <c r="C24" s="21">
        <v>12</v>
      </c>
      <c r="D24" s="18"/>
      <c r="E24" s="11" t="s">
        <v>6</v>
      </c>
      <c r="F24" s="7" t="s">
        <v>27</v>
      </c>
      <c r="G24" s="4" t="s">
        <v>14</v>
      </c>
      <c r="H24" s="101" t="s">
        <v>387</v>
      </c>
      <c r="I24" s="38"/>
      <c r="J24" s="38" t="s">
        <v>276</v>
      </c>
      <c r="K24" s="39">
        <v>35</v>
      </c>
      <c r="L24" s="26"/>
      <c r="M24" s="4" t="s">
        <v>20</v>
      </c>
      <c r="N24" s="23" t="s">
        <v>7</v>
      </c>
      <c r="O24" s="9" t="str">
        <f t="shared" si="0"/>
        <v>-----</v>
      </c>
      <c r="P24" s="75"/>
      <c r="Q24" s="64"/>
      <c r="S24" s="40" t="str">
        <f t="shared" si="1"/>
        <v>Plano AnualRealizada</v>
      </c>
      <c r="T24" s="40" t="str">
        <f t="shared" si="2"/>
        <v>Plano AnualBiblioteca</v>
      </c>
    </row>
    <row r="25" spans="1:20" ht="15" customHeight="1">
      <c r="A25" s="130" t="s">
        <v>138</v>
      </c>
      <c r="B25" s="59" t="s">
        <v>138</v>
      </c>
      <c r="C25" s="21">
        <v>13</v>
      </c>
      <c r="D25" s="18"/>
      <c r="E25" s="11" t="s">
        <v>0</v>
      </c>
      <c r="F25" s="7" t="s">
        <v>27</v>
      </c>
      <c r="G25" s="4" t="s">
        <v>14</v>
      </c>
      <c r="H25" s="101" t="s">
        <v>387</v>
      </c>
      <c r="I25" s="38"/>
      <c r="J25" s="38" t="s">
        <v>276</v>
      </c>
      <c r="K25" s="39">
        <v>35</v>
      </c>
      <c r="L25" s="26"/>
      <c r="M25" s="4" t="s">
        <v>20</v>
      </c>
      <c r="N25" s="23" t="s">
        <v>7</v>
      </c>
      <c r="O25" s="9" t="str">
        <f t="shared" si="0"/>
        <v>-----</v>
      </c>
      <c r="P25" s="75"/>
      <c r="Q25" s="64"/>
      <c r="S25" s="40" t="str">
        <f t="shared" si="1"/>
        <v>Plano AnualRealizada</v>
      </c>
      <c r="T25" s="40" t="str">
        <f t="shared" si="2"/>
        <v>Plano AnualBiblioteca</v>
      </c>
    </row>
    <row r="26" spans="1:20" ht="15" customHeight="1">
      <c r="A26" s="130" t="s">
        <v>138</v>
      </c>
      <c r="B26" s="59" t="s">
        <v>138</v>
      </c>
      <c r="C26" s="21">
        <v>14</v>
      </c>
      <c r="D26" s="18"/>
      <c r="E26" s="11" t="s">
        <v>1</v>
      </c>
      <c r="F26" s="7"/>
      <c r="G26" s="4"/>
      <c r="H26" s="101"/>
      <c r="I26" s="38"/>
      <c r="J26" s="38"/>
      <c r="K26" s="39"/>
      <c r="L26" s="26"/>
      <c r="M26" s="4"/>
      <c r="N26" s="23"/>
      <c r="O26" s="9" t="str">
        <f t="shared" si="0"/>
        <v/>
      </c>
      <c r="P26" s="75"/>
      <c r="Q26" s="64"/>
      <c r="S26" s="40" t="str">
        <f t="shared" si="1"/>
        <v/>
      </c>
      <c r="T26" s="40" t="str">
        <f t="shared" si="2"/>
        <v/>
      </c>
    </row>
    <row r="27" spans="1:20" ht="15" customHeight="1">
      <c r="A27" s="130" t="s">
        <v>138</v>
      </c>
      <c r="B27" s="59" t="s">
        <v>138</v>
      </c>
      <c r="C27" s="21">
        <v>15</v>
      </c>
      <c r="D27" s="18"/>
      <c r="E27" s="11" t="s">
        <v>2</v>
      </c>
      <c r="F27" s="7" t="s">
        <v>15</v>
      </c>
      <c r="G27" s="4" t="s">
        <v>15</v>
      </c>
      <c r="H27" s="101" t="s">
        <v>441</v>
      </c>
      <c r="I27" s="38"/>
      <c r="J27" s="38" t="s">
        <v>276</v>
      </c>
      <c r="K27" s="39">
        <v>500</v>
      </c>
      <c r="L27" s="26"/>
      <c r="M27" s="4" t="s">
        <v>20</v>
      </c>
      <c r="N27" s="23" t="s">
        <v>7</v>
      </c>
      <c r="O27" s="9" t="str">
        <f t="shared" si="0"/>
        <v>-----</v>
      </c>
      <c r="P27" s="75"/>
      <c r="Q27" s="64"/>
      <c r="S27" s="40" t="str">
        <f t="shared" si="1"/>
        <v>Plano AnualRealizada</v>
      </c>
      <c r="T27" s="40" t="str">
        <f t="shared" si="2"/>
        <v>Plano AnualCinema</v>
      </c>
    </row>
    <row r="28" spans="1:20" ht="15" customHeight="1">
      <c r="A28" s="130" t="s">
        <v>138</v>
      </c>
      <c r="B28" s="59" t="s">
        <v>138</v>
      </c>
      <c r="C28" s="21">
        <v>16</v>
      </c>
      <c r="D28" s="18"/>
      <c r="E28" s="11" t="s">
        <v>3</v>
      </c>
      <c r="F28" s="7" t="s">
        <v>527</v>
      </c>
      <c r="G28" s="4" t="s">
        <v>13</v>
      </c>
      <c r="H28" s="101" t="s">
        <v>414</v>
      </c>
      <c r="I28" s="38"/>
      <c r="J28" s="38" t="s">
        <v>276</v>
      </c>
      <c r="K28" s="39">
        <v>500</v>
      </c>
      <c r="L28" s="26"/>
      <c r="M28" s="4" t="s">
        <v>21</v>
      </c>
      <c r="N28" s="23" t="s">
        <v>7</v>
      </c>
      <c r="O28" s="9" t="str">
        <f t="shared" si="0"/>
        <v>-----</v>
      </c>
      <c r="P28" s="75"/>
      <c r="Q28" s="64"/>
      <c r="S28" s="40" t="str">
        <f t="shared" si="1"/>
        <v>Extra PlanoRealizada</v>
      </c>
      <c r="T28" s="40" t="str">
        <f t="shared" si="2"/>
        <v>Extra PlanoMuseu</v>
      </c>
    </row>
    <row r="29" spans="1:20" ht="15" customHeight="1">
      <c r="A29" s="130" t="s">
        <v>138</v>
      </c>
      <c r="B29" s="59" t="s">
        <v>138</v>
      </c>
      <c r="C29" s="21">
        <v>16</v>
      </c>
      <c r="D29" s="18"/>
      <c r="E29" s="11" t="s">
        <v>3</v>
      </c>
      <c r="F29" s="7" t="s">
        <v>121</v>
      </c>
      <c r="G29" s="4" t="s">
        <v>13</v>
      </c>
      <c r="H29" s="101" t="s">
        <v>411</v>
      </c>
      <c r="I29" s="38"/>
      <c r="J29" s="38" t="s">
        <v>276</v>
      </c>
      <c r="K29" s="39">
        <v>500</v>
      </c>
      <c r="L29" s="26"/>
      <c r="M29" s="4" t="s">
        <v>20</v>
      </c>
      <c r="N29" s="23" t="s">
        <v>7</v>
      </c>
      <c r="O29" s="9" t="str">
        <f t="shared" si="0"/>
        <v>-----</v>
      </c>
      <c r="P29" s="75"/>
      <c r="Q29" s="64"/>
      <c r="S29" s="40" t="str">
        <f t="shared" si="1"/>
        <v>Plano AnualRealizada</v>
      </c>
      <c r="T29" s="40" t="str">
        <f t="shared" si="2"/>
        <v>Plano AnualMuseu</v>
      </c>
    </row>
    <row r="30" spans="1:20" ht="15" customHeight="1">
      <c r="A30" s="130" t="s">
        <v>138</v>
      </c>
      <c r="B30" s="59" t="s">
        <v>138</v>
      </c>
      <c r="C30" s="21">
        <v>16</v>
      </c>
      <c r="D30" s="18"/>
      <c r="E30" s="11" t="s">
        <v>3</v>
      </c>
      <c r="F30" s="7" t="s">
        <v>15</v>
      </c>
      <c r="G30" s="4" t="s">
        <v>15</v>
      </c>
      <c r="H30" s="101" t="s">
        <v>441</v>
      </c>
      <c r="I30" s="38"/>
      <c r="J30" s="38" t="s">
        <v>276</v>
      </c>
      <c r="K30" s="39">
        <v>500</v>
      </c>
      <c r="L30" s="26"/>
      <c r="M30" s="4" t="s">
        <v>20</v>
      </c>
      <c r="N30" s="23" t="s">
        <v>7</v>
      </c>
      <c r="O30" s="9" t="str">
        <f t="shared" si="0"/>
        <v>-----</v>
      </c>
      <c r="P30" s="75"/>
      <c r="Q30" s="64"/>
      <c r="S30" s="40" t="str">
        <f t="shared" si="1"/>
        <v>Plano AnualRealizada</v>
      </c>
      <c r="T30" s="40" t="str">
        <f t="shared" si="2"/>
        <v>Plano AnualCinema</v>
      </c>
    </row>
    <row r="31" spans="1:20" ht="15" customHeight="1">
      <c r="A31" s="130" t="s">
        <v>138</v>
      </c>
      <c r="B31" s="59" t="s">
        <v>138</v>
      </c>
      <c r="C31" s="21">
        <v>16</v>
      </c>
      <c r="D31" s="18"/>
      <c r="E31" s="11" t="s">
        <v>3</v>
      </c>
      <c r="F31" s="7" t="s">
        <v>109</v>
      </c>
      <c r="G31" s="4" t="s">
        <v>153</v>
      </c>
      <c r="H31" s="101" t="s">
        <v>441</v>
      </c>
      <c r="I31" s="38"/>
      <c r="J31" s="38" t="s">
        <v>276</v>
      </c>
      <c r="K31" s="39">
        <v>500</v>
      </c>
      <c r="L31" s="26"/>
      <c r="M31" s="4" t="s">
        <v>20</v>
      </c>
      <c r="N31" s="23" t="s">
        <v>7</v>
      </c>
      <c r="O31" s="9" t="str">
        <f t="shared" si="0"/>
        <v>-----</v>
      </c>
      <c r="P31" s="75"/>
      <c r="Q31" s="64"/>
      <c r="S31" s="40" t="str">
        <f t="shared" si="1"/>
        <v>Plano AnualRealizada</v>
      </c>
      <c r="T31" s="40" t="str">
        <f t="shared" si="2"/>
        <v>Plano AnualCultura</v>
      </c>
    </row>
    <row r="32" spans="1:20" ht="15" customHeight="1">
      <c r="A32" s="130" t="s">
        <v>138</v>
      </c>
      <c r="B32" s="59" t="s">
        <v>138</v>
      </c>
      <c r="C32" s="21">
        <v>16</v>
      </c>
      <c r="D32" s="18" t="s">
        <v>99</v>
      </c>
      <c r="E32" s="11" t="s">
        <v>3</v>
      </c>
      <c r="F32" s="7" t="s">
        <v>115</v>
      </c>
      <c r="G32" s="4" t="s">
        <v>153</v>
      </c>
      <c r="H32" s="101" t="s">
        <v>441</v>
      </c>
      <c r="I32" s="38"/>
      <c r="J32" s="38" t="s">
        <v>276</v>
      </c>
      <c r="K32" s="39">
        <v>500</v>
      </c>
      <c r="L32" s="26"/>
      <c r="M32" s="4" t="s">
        <v>20</v>
      </c>
      <c r="N32" s="23" t="s">
        <v>7</v>
      </c>
      <c r="O32" s="9" t="str">
        <f t="shared" si="0"/>
        <v>-----</v>
      </c>
      <c r="P32" s="75"/>
      <c r="Q32" s="64"/>
      <c r="S32" s="40" t="str">
        <f t="shared" si="1"/>
        <v>Plano AnualRealizada</v>
      </c>
      <c r="T32" s="40" t="str">
        <f t="shared" si="2"/>
        <v>Plano AnualCultura</v>
      </c>
    </row>
    <row r="33" spans="1:20" ht="15" customHeight="1">
      <c r="A33" s="130" t="s">
        <v>138</v>
      </c>
      <c r="B33" s="59" t="s">
        <v>138</v>
      </c>
      <c r="C33" s="21">
        <v>17</v>
      </c>
      <c r="D33" s="18"/>
      <c r="E33" s="11" t="s">
        <v>4</v>
      </c>
      <c r="F33" s="7" t="s">
        <v>15</v>
      </c>
      <c r="G33" s="4" t="s">
        <v>15</v>
      </c>
      <c r="H33" s="101" t="s">
        <v>441</v>
      </c>
      <c r="I33" s="38"/>
      <c r="J33" s="38" t="s">
        <v>276</v>
      </c>
      <c r="K33" s="39">
        <v>500</v>
      </c>
      <c r="L33" s="26"/>
      <c r="M33" s="4" t="s">
        <v>20</v>
      </c>
      <c r="N33" s="23" t="s">
        <v>7</v>
      </c>
      <c r="O33" s="9" t="str">
        <f t="shared" si="0"/>
        <v>-----</v>
      </c>
      <c r="P33" s="75"/>
      <c r="Q33" s="64"/>
      <c r="S33" s="40" t="str">
        <f t="shared" si="1"/>
        <v>Plano AnualRealizada</v>
      </c>
      <c r="T33" s="40" t="str">
        <f t="shared" si="2"/>
        <v>Plano AnualCinema</v>
      </c>
    </row>
    <row r="34" spans="1:20" ht="15" customHeight="1">
      <c r="A34" s="130" t="s">
        <v>138</v>
      </c>
      <c r="B34" s="59" t="s">
        <v>138</v>
      </c>
      <c r="C34" s="21">
        <v>17</v>
      </c>
      <c r="D34" s="18"/>
      <c r="E34" s="11" t="s">
        <v>4</v>
      </c>
      <c r="F34" s="7" t="s">
        <v>269</v>
      </c>
      <c r="G34" s="4" t="s">
        <v>18</v>
      </c>
      <c r="H34" s="101" t="s">
        <v>441</v>
      </c>
      <c r="I34" s="38"/>
      <c r="J34" s="38" t="s">
        <v>276</v>
      </c>
      <c r="K34" s="39">
        <v>500</v>
      </c>
      <c r="L34" s="26"/>
      <c r="M34" s="4" t="s">
        <v>20</v>
      </c>
      <c r="N34" s="23" t="s">
        <v>7</v>
      </c>
      <c r="O34" s="9" t="str">
        <f t="shared" si="0"/>
        <v>-----</v>
      </c>
      <c r="P34" s="75"/>
      <c r="Q34" s="64"/>
      <c r="S34" s="40" t="str">
        <f t="shared" si="1"/>
        <v>Plano AnualRealizada</v>
      </c>
      <c r="T34" s="40" t="str">
        <f t="shared" si="2"/>
        <v>Plano AnualDiv. Externo</v>
      </c>
    </row>
    <row r="35" spans="1:20" ht="15" customHeight="1">
      <c r="A35" s="130" t="s">
        <v>138</v>
      </c>
      <c r="B35" s="59" t="s">
        <v>138</v>
      </c>
      <c r="C35" s="21">
        <v>17</v>
      </c>
      <c r="D35" s="18"/>
      <c r="E35" s="11" t="s">
        <v>4</v>
      </c>
      <c r="F35" s="7" t="s">
        <v>124</v>
      </c>
      <c r="G35" s="4" t="s">
        <v>12</v>
      </c>
      <c r="H35" s="101" t="s">
        <v>412</v>
      </c>
      <c r="I35" s="38"/>
      <c r="J35" s="38" t="s">
        <v>276</v>
      </c>
      <c r="K35" s="39">
        <v>500</v>
      </c>
      <c r="L35" s="26"/>
      <c r="M35" s="4" t="s">
        <v>20</v>
      </c>
      <c r="N35" s="23" t="s">
        <v>7</v>
      </c>
      <c r="O35" s="9" t="str">
        <f t="shared" si="0"/>
        <v>-----</v>
      </c>
      <c r="P35" s="75"/>
      <c r="Q35" s="64"/>
      <c r="S35" s="40" t="str">
        <f t="shared" si="1"/>
        <v>Plano AnualRealizada</v>
      </c>
      <c r="T35" s="40" t="str">
        <f t="shared" si="2"/>
        <v>Plano AnualTurismo</v>
      </c>
    </row>
    <row r="36" spans="1:20" ht="15" customHeight="1">
      <c r="A36" s="130" t="s">
        <v>138</v>
      </c>
      <c r="B36" s="59" t="s">
        <v>138</v>
      </c>
      <c r="C36" s="21">
        <v>18</v>
      </c>
      <c r="D36" s="18"/>
      <c r="E36" s="11" t="s">
        <v>5</v>
      </c>
      <c r="F36" s="7" t="s">
        <v>27</v>
      </c>
      <c r="G36" s="4" t="s">
        <v>14</v>
      </c>
      <c r="H36" s="101" t="s">
        <v>387</v>
      </c>
      <c r="I36" s="38"/>
      <c r="J36" s="38" t="s">
        <v>276</v>
      </c>
      <c r="K36" s="39">
        <v>35</v>
      </c>
      <c r="L36" s="26"/>
      <c r="M36" s="4" t="s">
        <v>20</v>
      </c>
      <c r="N36" s="23" t="s">
        <v>7</v>
      </c>
      <c r="O36" s="9" t="str">
        <f t="shared" si="0"/>
        <v>-----</v>
      </c>
      <c r="P36" s="75"/>
      <c r="Q36" s="64"/>
      <c r="S36" s="40" t="str">
        <f t="shared" si="1"/>
        <v>Plano AnualRealizada</v>
      </c>
      <c r="T36" s="40" t="str">
        <f t="shared" si="2"/>
        <v>Plano AnualBiblioteca</v>
      </c>
    </row>
    <row r="37" spans="1:20" ht="15" customHeight="1">
      <c r="A37" s="130" t="s">
        <v>138</v>
      </c>
      <c r="B37" s="59" t="s">
        <v>138</v>
      </c>
      <c r="C37" s="21">
        <v>18</v>
      </c>
      <c r="D37" s="18"/>
      <c r="E37" s="11" t="s">
        <v>5</v>
      </c>
      <c r="F37" s="7" t="s">
        <v>531</v>
      </c>
      <c r="G37" s="4" t="s">
        <v>153</v>
      </c>
      <c r="H37" s="101" t="s">
        <v>441</v>
      </c>
      <c r="I37" s="38"/>
      <c r="J37" s="38" t="s">
        <v>276</v>
      </c>
      <c r="K37" s="39">
        <v>35</v>
      </c>
      <c r="L37" s="26"/>
      <c r="M37" s="4" t="s">
        <v>20</v>
      </c>
      <c r="N37" s="23" t="s">
        <v>7</v>
      </c>
      <c r="O37" s="9" t="str">
        <f t="shared" si="0"/>
        <v>-----</v>
      </c>
      <c r="P37" s="75"/>
      <c r="Q37" s="64"/>
      <c r="S37" s="40" t="str">
        <f t="shared" si="1"/>
        <v>Plano AnualRealizada</v>
      </c>
      <c r="T37" s="40" t="str">
        <f t="shared" si="2"/>
        <v>Plano AnualCultura</v>
      </c>
    </row>
    <row r="38" spans="1:20" ht="15" customHeight="1">
      <c r="A38" s="130" t="s">
        <v>138</v>
      </c>
      <c r="B38" s="59" t="s">
        <v>138</v>
      </c>
      <c r="C38" s="21">
        <v>18</v>
      </c>
      <c r="D38" s="18"/>
      <c r="E38" s="11" t="s">
        <v>5</v>
      </c>
      <c r="F38" s="7" t="s">
        <v>109</v>
      </c>
      <c r="G38" s="4" t="s">
        <v>153</v>
      </c>
      <c r="H38" s="101" t="s">
        <v>441</v>
      </c>
      <c r="I38" s="38"/>
      <c r="J38" s="38" t="s">
        <v>276</v>
      </c>
      <c r="K38" s="39">
        <v>35</v>
      </c>
      <c r="L38" s="26"/>
      <c r="M38" s="4" t="s">
        <v>20</v>
      </c>
      <c r="N38" s="23" t="s">
        <v>7</v>
      </c>
      <c r="O38" s="9" t="str">
        <f t="shared" si="0"/>
        <v>-----</v>
      </c>
      <c r="P38" s="75"/>
      <c r="Q38" s="64"/>
      <c r="S38" s="40" t="str">
        <f t="shared" si="1"/>
        <v>Plano AnualRealizada</v>
      </c>
      <c r="T38" s="40" t="str">
        <f t="shared" si="2"/>
        <v>Plano AnualCultura</v>
      </c>
    </row>
    <row r="39" spans="1:20" ht="15" customHeight="1">
      <c r="A39" s="130" t="s">
        <v>138</v>
      </c>
      <c r="B39" s="59" t="s">
        <v>138</v>
      </c>
      <c r="C39" s="21">
        <v>18</v>
      </c>
      <c r="D39" s="18" t="s">
        <v>96</v>
      </c>
      <c r="E39" s="11" t="s">
        <v>5</v>
      </c>
      <c r="F39" s="7" t="s">
        <v>530</v>
      </c>
      <c r="G39" s="4" t="s">
        <v>75</v>
      </c>
      <c r="H39" s="101" t="s">
        <v>426</v>
      </c>
      <c r="I39" s="38"/>
      <c r="J39" s="38" t="s">
        <v>276</v>
      </c>
      <c r="K39" s="39">
        <v>35</v>
      </c>
      <c r="L39" s="26"/>
      <c r="M39" s="4" t="s">
        <v>21</v>
      </c>
      <c r="N39" s="23" t="s">
        <v>7</v>
      </c>
      <c r="O39" s="9" t="str">
        <f t="shared" si="0"/>
        <v>-----</v>
      </c>
      <c r="P39" s="75"/>
      <c r="Q39" s="64"/>
      <c r="S39" s="40" t="str">
        <f t="shared" si="1"/>
        <v>Extra PlanoRealizada</v>
      </c>
      <c r="T39" s="40" t="str">
        <f t="shared" si="2"/>
        <v>Extra PlanoAção Social</v>
      </c>
    </row>
    <row r="40" spans="1:20" ht="15" customHeight="1">
      <c r="A40" s="130" t="s">
        <v>138</v>
      </c>
      <c r="B40" s="59" t="s">
        <v>138</v>
      </c>
      <c r="C40" s="21">
        <v>19</v>
      </c>
      <c r="D40" s="18"/>
      <c r="E40" s="11" t="s">
        <v>6</v>
      </c>
      <c r="F40" s="7" t="s">
        <v>27</v>
      </c>
      <c r="G40" s="4" t="s">
        <v>14</v>
      </c>
      <c r="H40" s="101" t="s">
        <v>387</v>
      </c>
      <c r="I40" s="38"/>
      <c r="J40" s="38" t="s">
        <v>276</v>
      </c>
      <c r="K40" s="39">
        <v>35</v>
      </c>
      <c r="L40" s="26"/>
      <c r="M40" s="4" t="s">
        <v>20</v>
      </c>
      <c r="N40" s="23" t="s">
        <v>7</v>
      </c>
      <c r="O40" s="9" t="str">
        <f t="shared" si="0"/>
        <v>-----</v>
      </c>
      <c r="P40" s="75"/>
      <c r="Q40" s="64"/>
      <c r="S40" s="40" t="str">
        <f t="shared" si="1"/>
        <v>Plano AnualRealizada</v>
      </c>
      <c r="T40" s="40" t="str">
        <f t="shared" si="2"/>
        <v>Plano AnualBiblioteca</v>
      </c>
    </row>
    <row r="41" spans="1:20" ht="15" customHeight="1">
      <c r="A41" s="130" t="s">
        <v>138</v>
      </c>
      <c r="B41" s="59" t="s">
        <v>138</v>
      </c>
      <c r="C41" s="21">
        <v>19</v>
      </c>
      <c r="D41" s="18"/>
      <c r="E41" s="11" t="s">
        <v>6</v>
      </c>
      <c r="F41" s="7" t="s">
        <v>534</v>
      </c>
      <c r="G41" s="4" t="s">
        <v>14</v>
      </c>
      <c r="H41" s="101" t="s">
        <v>537</v>
      </c>
      <c r="I41" s="38"/>
      <c r="J41" s="38" t="s">
        <v>276</v>
      </c>
      <c r="K41" s="39">
        <v>35</v>
      </c>
      <c r="L41" s="26"/>
      <c r="M41" s="4" t="s">
        <v>20</v>
      </c>
      <c r="N41" s="23" t="s">
        <v>7</v>
      </c>
      <c r="O41" s="9" t="str">
        <f t="shared" si="0"/>
        <v>-----</v>
      </c>
      <c r="P41" s="75"/>
      <c r="Q41" s="64"/>
      <c r="S41" s="40" t="str">
        <f t="shared" si="1"/>
        <v>Plano AnualRealizada</v>
      </c>
      <c r="T41" s="40" t="str">
        <f t="shared" si="2"/>
        <v>Plano AnualBiblioteca</v>
      </c>
    </row>
    <row r="42" spans="1:20" ht="15" customHeight="1">
      <c r="A42" s="130" t="s">
        <v>138</v>
      </c>
      <c r="B42" s="59" t="s">
        <v>138</v>
      </c>
      <c r="C42" s="21">
        <v>19</v>
      </c>
      <c r="D42" s="18"/>
      <c r="E42" s="11" t="s">
        <v>6</v>
      </c>
      <c r="F42" s="7" t="s">
        <v>532</v>
      </c>
      <c r="G42" s="4" t="s">
        <v>18</v>
      </c>
      <c r="H42" s="101" t="s">
        <v>441</v>
      </c>
      <c r="I42" s="38"/>
      <c r="J42" s="38" t="s">
        <v>276</v>
      </c>
      <c r="K42" s="39">
        <v>35</v>
      </c>
      <c r="L42" s="26"/>
      <c r="M42" s="4" t="s">
        <v>20</v>
      </c>
      <c r="N42" s="23" t="s">
        <v>7</v>
      </c>
      <c r="O42" s="9" t="str">
        <f t="shared" si="0"/>
        <v>-----</v>
      </c>
      <c r="P42" s="75"/>
      <c r="Q42" s="64"/>
      <c r="S42" s="40" t="str">
        <f t="shared" si="1"/>
        <v>Plano AnualRealizada</v>
      </c>
      <c r="T42" s="40" t="str">
        <f t="shared" si="2"/>
        <v>Plano AnualDiv. Externo</v>
      </c>
    </row>
    <row r="43" spans="1:20" ht="15" customHeight="1">
      <c r="A43" s="130" t="s">
        <v>138</v>
      </c>
      <c r="B43" s="59" t="s">
        <v>138</v>
      </c>
      <c r="C43" s="21">
        <v>19</v>
      </c>
      <c r="D43" s="18"/>
      <c r="E43" s="11" t="s">
        <v>6</v>
      </c>
      <c r="F43" s="7" t="s">
        <v>533</v>
      </c>
      <c r="G43" s="4" t="s">
        <v>153</v>
      </c>
      <c r="H43" s="101" t="s">
        <v>447</v>
      </c>
      <c r="I43" s="38"/>
      <c r="J43" s="38" t="s">
        <v>276</v>
      </c>
      <c r="K43" s="39">
        <v>35</v>
      </c>
      <c r="L43" s="26"/>
      <c r="M43" s="4" t="s">
        <v>20</v>
      </c>
      <c r="N43" s="23" t="s">
        <v>7</v>
      </c>
      <c r="O43" s="9" t="str">
        <f t="shared" si="0"/>
        <v>-----</v>
      </c>
      <c r="P43" s="75"/>
      <c r="Q43" s="64"/>
      <c r="S43" s="40" t="str">
        <f t="shared" si="1"/>
        <v>Plano AnualRealizada</v>
      </c>
      <c r="T43" s="40" t="str">
        <f t="shared" si="2"/>
        <v>Plano AnualCultura</v>
      </c>
    </row>
    <row r="44" spans="1:20" ht="15" customHeight="1">
      <c r="A44" s="130" t="s">
        <v>138</v>
      </c>
      <c r="B44" s="59" t="s">
        <v>138</v>
      </c>
      <c r="C44" s="21">
        <v>20</v>
      </c>
      <c r="D44" s="18"/>
      <c r="E44" s="11" t="s">
        <v>0</v>
      </c>
      <c r="F44" s="7" t="s">
        <v>336</v>
      </c>
      <c r="G44" s="4" t="s">
        <v>14</v>
      </c>
      <c r="H44" s="101" t="s">
        <v>387</v>
      </c>
      <c r="I44" s="38"/>
      <c r="J44" s="38" t="s">
        <v>276</v>
      </c>
      <c r="K44" s="39">
        <v>40</v>
      </c>
      <c r="L44" s="26"/>
      <c r="M44" s="4" t="s">
        <v>20</v>
      </c>
      <c r="N44" s="23" t="s">
        <v>7</v>
      </c>
      <c r="O44" s="9" t="str">
        <f t="shared" si="0"/>
        <v>-----</v>
      </c>
      <c r="P44" s="75"/>
      <c r="Q44" s="64"/>
      <c r="S44" s="40" t="str">
        <f t="shared" si="1"/>
        <v>Plano AnualRealizada</v>
      </c>
      <c r="T44" s="40" t="str">
        <f t="shared" si="2"/>
        <v>Plano AnualBiblioteca</v>
      </c>
    </row>
    <row r="45" spans="1:20" ht="15" customHeight="1">
      <c r="A45" s="130" t="s">
        <v>138</v>
      </c>
      <c r="B45" s="59" t="s">
        <v>138</v>
      </c>
      <c r="C45" s="21">
        <v>20</v>
      </c>
      <c r="D45" s="18"/>
      <c r="E45" s="11" t="s">
        <v>0</v>
      </c>
      <c r="F45" s="7" t="s">
        <v>454</v>
      </c>
      <c r="G45" s="4" t="s">
        <v>153</v>
      </c>
      <c r="H45" s="101" t="s">
        <v>538</v>
      </c>
      <c r="I45" s="38"/>
      <c r="J45" s="38" t="s">
        <v>276</v>
      </c>
      <c r="K45" s="39">
        <v>40</v>
      </c>
      <c r="L45" s="26"/>
      <c r="M45" s="4" t="s">
        <v>20</v>
      </c>
      <c r="N45" s="23" t="s">
        <v>7</v>
      </c>
      <c r="O45" s="9" t="str">
        <f t="shared" si="0"/>
        <v>-----</v>
      </c>
      <c r="P45" s="75"/>
      <c r="Q45" s="64"/>
      <c r="S45" s="40" t="str">
        <f t="shared" si="1"/>
        <v>Plano AnualRealizada</v>
      </c>
      <c r="T45" s="40" t="str">
        <f t="shared" si="2"/>
        <v>Plano AnualCultura</v>
      </c>
    </row>
    <row r="46" spans="1:20" ht="15" customHeight="1">
      <c r="A46" s="130" t="s">
        <v>138</v>
      </c>
      <c r="B46" s="59" t="s">
        <v>138</v>
      </c>
      <c r="C46" s="21">
        <v>20</v>
      </c>
      <c r="D46" s="18"/>
      <c r="E46" s="11" t="s">
        <v>0</v>
      </c>
      <c r="F46" s="7" t="s">
        <v>126</v>
      </c>
      <c r="G46" s="4" t="s">
        <v>12</v>
      </c>
      <c r="H46" s="101" t="s">
        <v>412</v>
      </c>
      <c r="I46" s="38"/>
      <c r="J46" s="38" t="s">
        <v>276</v>
      </c>
      <c r="K46" s="39">
        <v>40</v>
      </c>
      <c r="L46" s="26"/>
      <c r="M46" s="4" t="s">
        <v>20</v>
      </c>
      <c r="N46" s="23" t="s">
        <v>7</v>
      </c>
      <c r="O46" s="9" t="str">
        <f t="shared" si="0"/>
        <v>-----</v>
      </c>
      <c r="P46" s="75"/>
      <c r="Q46" s="64"/>
      <c r="S46" s="40" t="str">
        <f t="shared" si="1"/>
        <v>Plano AnualRealizada</v>
      </c>
      <c r="T46" s="40" t="str">
        <f t="shared" si="2"/>
        <v>Plano AnualTurismo</v>
      </c>
    </row>
    <row r="47" spans="1:20" ht="15" customHeight="1">
      <c r="A47" s="130" t="s">
        <v>138</v>
      </c>
      <c r="B47" s="59" t="s">
        <v>138</v>
      </c>
      <c r="C47" s="21">
        <v>20</v>
      </c>
      <c r="D47" s="18"/>
      <c r="E47" s="11" t="s">
        <v>0</v>
      </c>
      <c r="F47" s="7" t="s">
        <v>531</v>
      </c>
      <c r="G47" s="4" t="s">
        <v>12</v>
      </c>
      <c r="H47" s="101" t="s">
        <v>412</v>
      </c>
      <c r="I47" s="38"/>
      <c r="J47" s="38" t="s">
        <v>276</v>
      </c>
      <c r="K47" s="39">
        <v>40</v>
      </c>
      <c r="L47" s="26"/>
      <c r="M47" s="4" t="s">
        <v>20</v>
      </c>
      <c r="N47" s="23" t="s">
        <v>7</v>
      </c>
      <c r="O47" s="9" t="str">
        <f t="shared" si="0"/>
        <v>-----</v>
      </c>
      <c r="P47" s="75"/>
      <c r="Q47" s="64"/>
      <c r="S47" s="40" t="str">
        <f t="shared" si="1"/>
        <v>Plano AnualRealizada</v>
      </c>
      <c r="T47" s="40" t="str">
        <f t="shared" si="2"/>
        <v>Plano AnualTurismo</v>
      </c>
    </row>
    <row r="48" spans="1:20" ht="15" customHeight="1">
      <c r="A48" s="130" t="s">
        <v>138</v>
      </c>
      <c r="B48" s="59" t="s">
        <v>138</v>
      </c>
      <c r="C48" s="21">
        <v>20</v>
      </c>
      <c r="D48" s="18"/>
      <c r="E48" s="11" t="s">
        <v>0</v>
      </c>
      <c r="F48" s="7" t="s">
        <v>536</v>
      </c>
      <c r="G48" s="4" t="s">
        <v>18</v>
      </c>
      <c r="H48" s="101" t="s">
        <v>441</v>
      </c>
      <c r="I48" s="38"/>
      <c r="J48" s="38" t="s">
        <v>276</v>
      </c>
      <c r="K48" s="39">
        <v>40</v>
      </c>
      <c r="L48" s="26"/>
      <c r="M48" s="4" t="s">
        <v>20</v>
      </c>
      <c r="N48" s="23" t="s">
        <v>7</v>
      </c>
      <c r="O48" s="9" t="str">
        <f t="shared" si="0"/>
        <v>-----</v>
      </c>
      <c r="P48" s="75"/>
      <c r="Q48" s="64"/>
      <c r="S48" s="40" t="str">
        <f t="shared" si="1"/>
        <v>Plano AnualRealizada</v>
      </c>
      <c r="T48" s="40" t="str">
        <f t="shared" si="2"/>
        <v>Plano AnualDiv. Externo</v>
      </c>
    </row>
    <row r="49" spans="1:20" ht="15" customHeight="1">
      <c r="A49" s="130" t="s">
        <v>138</v>
      </c>
      <c r="B49" s="59" t="s">
        <v>138</v>
      </c>
      <c r="C49" s="21">
        <v>20</v>
      </c>
      <c r="D49" s="18"/>
      <c r="E49" s="11" t="s">
        <v>0</v>
      </c>
      <c r="F49" s="7" t="s">
        <v>539</v>
      </c>
      <c r="G49" s="4" t="s">
        <v>153</v>
      </c>
      <c r="H49" s="101" t="s">
        <v>441</v>
      </c>
      <c r="I49" s="38"/>
      <c r="J49" s="38" t="s">
        <v>276</v>
      </c>
      <c r="K49" s="39">
        <v>40</v>
      </c>
      <c r="L49" s="26"/>
      <c r="M49" s="4" t="s">
        <v>20</v>
      </c>
      <c r="N49" s="23" t="s">
        <v>7</v>
      </c>
      <c r="O49" s="9" t="str">
        <f t="shared" si="0"/>
        <v>-----</v>
      </c>
      <c r="P49" s="75"/>
      <c r="Q49" s="64"/>
      <c r="S49" s="40" t="str">
        <f t="shared" si="1"/>
        <v>Plano AnualRealizada</v>
      </c>
      <c r="T49" s="40" t="str">
        <f t="shared" si="2"/>
        <v>Plano AnualCultura</v>
      </c>
    </row>
    <row r="50" spans="1:20" ht="15" customHeight="1">
      <c r="A50" s="130" t="s">
        <v>138</v>
      </c>
      <c r="B50" s="59" t="s">
        <v>138</v>
      </c>
      <c r="C50" s="21">
        <v>21</v>
      </c>
      <c r="D50" s="18"/>
      <c r="E50" s="11" t="s">
        <v>1</v>
      </c>
      <c r="F50" s="7" t="s">
        <v>535</v>
      </c>
      <c r="G50" s="4" t="s">
        <v>18</v>
      </c>
      <c r="H50" s="101" t="s">
        <v>540</v>
      </c>
      <c r="I50" s="38"/>
      <c r="J50" s="38" t="s">
        <v>276</v>
      </c>
      <c r="K50" s="39">
        <v>40</v>
      </c>
      <c r="L50" s="26"/>
      <c r="M50" s="4" t="s">
        <v>20</v>
      </c>
      <c r="N50" s="23" t="s">
        <v>7</v>
      </c>
      <c r="O50" s="9" t="str">
        <f t="shared" si="0"/>
        <v>-----</v>
      </c>
      <c r="P50" s="75"/>
      <c r="Q50" s="64"/>
      <c r="S50" s="40" t="str">
        <f t="shared" si="1"/>
        <v>Plano AnualRealizada</v>
      </c>
      <c r="T50" s="40" t="str">
        <f t="shared" si="2"/>
        <v>Plano AnualDiv. Externo</v>
      </c>
    </row>
    <row r="51" spans="1:20" ht="15" customHeight="1">
      <c r="A51" s="130" t="s">
        <v>138</v>
      </c>
      <c r="B51" s="59" t="s">
        <v>138</v>
      </c>
      <c r="C51" s="21">
        <v>21</v>
      </c>
      <c r="D51" s="18"/>
      <c r="E51" s="11" t="s">
        <v>1</v>
      </c>
      <c r="F51" s="7" t="s">
        <v>454</v>
      </c>
      <c r="G51" s="4" t="s">
        <v>153</v>
      </c>
      <c r="H51" s="101" t="s">
        <v>538</v>
      </c>
      <c r="I51" s="38"/>
      <c r="J51" s="38" t="s">
        <v>276</v>
      </c>
      <c r="K51" s="39">
        <v>40</v>
      </c>
      <c r="L51" s="26"/>
      <c r="M51" s="4" t="s">
        <v>20</v>
      </c>
      <c r="N51" s="23" t="s">
        <v>7</v>
      </c>
      <c r="O51" s="9" t="str">
        <f t="shared" si="0"/>
        <v>-----</v>
      </c>
      <c r="P51" s="75"/>
      <c r="Q51" s="64"/>
      <c r="S51" s="40" t="str">
        <f t="shared" si="1"/>
        <v>Plano AnualRealizada</v>
      </c>
      <c r="T51" s="40" t="str">
        <f t="shared" si="2"/>
        <v>Plano AnualCultura</v>
      </c>
    </row>
    <row r="52" spans="1:20" ht="15" customHeight="1">
      <c r="A52" s="130" t="s">
        <v>138</v>
      </c>
      <c r="B52" s="59" t="s">
        <v>138</v>
      </c>
      <c r="C52" s="21">
        <v>21</v>
      </c>
      <c r="D52" s="18"/>
      <c r="E52" s="11" t="s">
        <v>1</v>
      </c>
      <c r="F52" s="7" t="s">
        <v>541</v>
      </c>
      <c r="G52" s="4" t="s">
        <v>153</v>
      </c>
      <c r="H52" s="101" t="s">
        <v>441</v>
      </c>
      <c r="I52" s="38"/>
      <c r="J52" s="38" t="s">
        <v>276</v>
      </c>
      <c r="K52" s="39">
        <v>40</v>
      </c>
      <c r="L52" s="26"/>
      <c r="M52" s="4" t="s">
        <v>20</v>
      </c>
      <c r="N52" s="23" t="s">
        <v>7</v>
      </c>
      <c r="O52" s="9" t="str">
        <f t="shared" si="0"/>
        <v>-----</v>
      </c>
      <c r="P52" s="75"/>
      <c r="Q52" s="64"/>
      <c r="S52" s="40" t="str">
        <f t="shared" si="1"/>
        <v>Plano AnualRealizada</v>
      </c>
      <c r="T52" s="40" t="str">
        <f t="shared" si="2"/>
        <v>Plano AnualCultura</v>
      </c>
    </row>
    <row r="53" spans="1:20" ht="15" customHeight="1">
      <c r="A53" s="130" t="s">
        <v>138</v>
      </c>
      <c r="B53" s="59" t="s">
        <v>138</v>
      </c>
      <c r="C53" s="21">
        <v>22</v>
      </c>
      <c r="D53" s="18"/>
      <c r="E53" s="11" t="s">
        <v>2</v>
      </c>
      <c r="F53" s="7" t="s">
        <v>15</v>
      </c>
      <c r="G53" s="4" t="s">
        <v>15</v>
      </c>
      <c r="H53" s="101" t="s">
        <v>441</v>
      </c>
      <c r="I53" s="38"/>
      <c r="J53" s="38" t="s">
        <v>276</v>
      </c>
      <c r="K53" s="39">
        <v>100</v>
      </c>
      <c r="L53" s="26"/>
      <c r="M53" s="4" t="s">
        <v>20</v>
      </c>
      <c r="N53" s="23" t="s">
        <v>7</v>
      </c>
      <c r="O53" s="9" t="str">
        <f t="shared" si="0"/>
        <v>-----</v>
      </c>
      <c r="P53" s="75"/>
      <c r="Q53" s="64"/>
      <c r="S53" s="40" t="str">
        <f t="shared" si="1"/>
        <v>Plano AnualRealizada</v>
      </c>
      <c r="T53" s="40" t="str">
        <f t="shared" si="2"/>
        <v>Plano AnualCinema</v>
      </c>
    </row>
    <row r="54" spans="1:20" ht="15" customHeight="1">
      <c r="A54" s="130" t="s">
        <v>138</v>
      </c>
      <c r="B54" s="59" t="s">
        <v>138</v>
      </c>
      <c r="C54" s="21">
        <v>22</v>
      </c>
      <c r="D54" s="18"/>
      <c r="E54" s="11" t="s">
        <v>2</v>
      </c>
      <c r="F54" s="7" t="s">
        <v>124</v>
      </c>
      <c r="G54" s="4" t="s">
        <v>12</v>
      </c>
      <c r="H54" s="101" t="s">
        <v>412</v>
      </c>
      <c r="I54" s="38"/>
      <c r="J54" s="38" t="s">
        <v>276</v>
      </c>
      <c r="K54" s="39">
        <v>100</v>
      </c>
      <c r="L54" s="26"/>
      <c r="M54" s="4" t="s">
        <v>20</v>
      </c>
      <c r="N54" s="23" t="s">
        <v>7</v>
      </c>
      <c r="O54" s="9" t="str">
        <f t="shared" si="0"/>
        <v>-----</v>
      </c>
      <c r="P54" s="75"/>
      <c r="Q54" s="64"/>
      <c r="S54" s="40" t="str">
        <f t="shared" si="1"/>
        <v>Plano AnualRealizada</v>
      </c>
      <c r="T54" s="40" t="str">
        <f t="shared" si="2"/>
        <v>Plano AnualTurismo</v>
      </c>
    </row>
    <row r="55" spans="1:20" ht="15" customHeight="1">
      <c r="A55" s="130" t="s">
        <v>138</v>
      </c>
      <c r="B55" s="59" t="s">
        <v>138</v>
      </c>
      <c r="C55" s="21">
        <v>23</v>
      </c>
      <c r="D55" s="18"/>
      <c r="E55" s="11" t="s">
        <v>3</v>
      </c>
      <c r="F55" s="7" t="s">
        <v>15</v>
      </c>
      <c r="G55" s="4" t="s">
        <v>15</v>
      </c>
      <c r="H55" s="101" t="s">
        <v>441</v>
      </c>
      <c r="I55" s="38"/>
      <c r="J55" s="38" t="s">
        <v>276</v>
      </c>
      <c r="K55" s="39">
        <v>500</v>
      </c>
      <c r="L55" s="26"/>
      <c r="M55" s="4" t="s">
        <v>20</v>
      </c>
      <c r="N55" s="23" t="s">
        <v>7</v>
      </c>
      <c r="O55" s="9" t="str">
        <f t="shared" si="0"/>
        <v>-----</v>
      </c>
      <c r="P55" s="75"/>
      <c r="Q55" s="64"/>
      <c r="S55" s="40" t="str">
        <f t="shared" si="1"/>
        <v>Plano AnualRealizada</v>
      </c>
      <c r="T55" s="40" t="str">
        <f t="shared" si="2"/>
        <v>Plano AnualCinema</v>
      </c>
    </row>
    <row r="56" spans="1:20" ht="15" customHeight="1">
      <c r="A56" s="130" t="s">
        <v>138</v>
      </c>
      <c r="B56" s="59" t="s">
        <v>138</v>
      </c>
      <c r="C56" s="21">
        <v>23</v>
      </c>
      <c r="D56" s="18"/>
      <c r="E56" s="11" t="s">
        <v>3</v>
      </c>
      <c r="F56" s="7" t="s">
        <v>527</v>
      </c>
      <c r="G56" s="4" t="s">
        <v>13</v>
      </c>
      <c r="H56" s="101" t="s">
        <v>414</v>
      </c>
      <c r="I56" s="38"/>
      <c r="J56" s="38" t="s">
        <v>276</v>
      </c>
      <c r="K56" s="39">
        <v>500</v>
      </c>
      <c r="L56" s="26"/>
      <c r="M56" s="4" t="s">
        <v>21</v>
      </c>
      <c r="N56" s="23" t="s">
        <v>7</v>
      </c>
      <c r="O56" s="9" t="str">
        <f t="shared" si="0"/>
        <v>-----</v>
      </c>
      <c r="P56" s="75"/>
      <c r="Q56" s="64"/>
      <c r="S56" s="40" t="str">
        <f t="shared" si="1"/>
        <v>Extra PlanoRealizada</v>
      </c>
      <c r="T56" s="40" t="str">
        <f t="shared" si="2"/>
        <v>Extra PlanoMuseu</v>
      </c>
    </row>
    <row r="57" spans="1:20" ht="15" customHeight="1">
      <c r="A57" s="130" t="s">
        <v>138</v>
      </c>
      <c r="B57" s="59" t="s">
        <v>138</v>
      </c>
      <c r="C57" s="21">
        <v>23</v>
      </c>
      <c r="D57" s="18"/>
      <c r="E57" s="11" t="s">
        <v>3</v>
      </c>
      <c r="F57" s="7" t="s">
        <v>121</v>
      </c>
      <c r="G57" s="4" t="s">
        <v>12</v>
      </c>
      <c r="H57" s="101" t="s">
        <v>411</v>
      </c>
      <c r="I57" s="38"/>
      <c r="J57" s="38" t="s">
        <v>276</v>
      </c>
      <c r="K57" s="39">
        <v>500</v>
      </c>
      <c r="L57" s="26"/>
      <c r="M57" s="4" t="s">
        <v>20</v>
      </c>
      <c r="N57" s="23" t="s">
        <v>7</v>
      </c>
      <c r="O57" s="9" t="str">
        <f t="shared" si="0"/>
        <v>-----</v>
      </c>
      <c r="P57" s="75"/>
      <c r="Q57" s="64"/>
      <c r="S57" s="40" t="str">
        <f t="shared" si="1"/>
        <v>Plano AnualRealizada</v>
      </c>
      <c r="T57" s="40" t="str">
        <f t="shared" si="2"/>
        <v>Plano AnualTurismo</v>
      </c>
    </row>
    <row r="58" spans="1:20" ht="15" customHeight="1">
      <c r="A58" s="130" t="s">
        <v>138</v>
      </c>
      <c r="B58" s="59" t="s">
        <v>138</v>
      </c>
      <c r="C58" s="21">
        <v>23</v>
      </c>
      <c r="D58" s="18"/>
      <c r="E58" s="11" t="s">
        <v>3</v>
      </c>
      <c r="F58" s="7" t="s">
        <v>124</v>
      </c>
      <c r="G58" s="4" t="s">
        <v>12</v>
      </c>
      <c r="H58" s="101" t="s">
        <v>412</v>
      </c>
      <c r="I58" s="38"/>
      <c r="J58" s="38" t="s">
        <v>276</v>
      </c>
      <c r="K58" s="39">
        <v>500</v>
      </c>
      <c r="L58" s="26"/>
      <c r="M58" s="4" t="s">
        <v>20</v>
      </c>
      <c r="N58" s="23" t="s">
        <v>7</v>
      </c>
      <c r="O58" s="9" t="str">
        <f t="shared" si="0"/>
        <v>-----</v>
      </c>
      <c r="P58" s="75"/>
      <c r="Q58" s="64"/>
      <c r="S58" s="40" t="str">
        <f t="shared" si="1"/>
        <v>Plano AnualRealizada</v>
      </c>
      <c r="T58" s="40" t="str">
        <f t="shared" si="2"/>
        <v>Plano AnualTurismo</v>
      </c>
    </row>
    <row r="59" spans="1:20" ht="15" customHeight="1">
      <c r="A59" s="130" t="s">
        <v>138</v>
      </c>
      <c r="B59" s="59" t="s">
        <v>138</v>
      </c>
      <c r="C59" s="21">
        <v>23</v>
      </c>
      <c r="D59" s="18"/>
      <c r="E59" s="11" t="s">
        <v>3</v>
      </c>
      <c r="F59" s="7" t="s">
        <v>543</v>
      </c>
      <c r="G59" s="4" t="s">
        <v>153</v>
      </c>
      <c r="H59" s="101" t="s">
        <v>441</v>
      </c>
      <c r="I59" s="38"/>
      <c r="J59" s="38" t="s">
        <v>276</v>
      </c>
      <c r="K59" s="39">
        <v>500</v>
      </c>
      <c r="L59" s="26"/>
      <c r="M59" s="4" t="s">
        <v>20</v>
      </c>
      <c r="N59" s="23" t="s">
        <v>7</v>
      </c>
      <c r="O59" s="9" t="str">
        <f t="shared" si="0"/>
        <v>-----</v>
      </c>
      <c r="P59" s="75"/>
      <c r="Q59" s="64"/>
      <c r="S59" s="40" t="str">
        <f t="shared" si="1"/>
        <v>Plano AnualRealizada</v>
      </c>
      <c r="T59" s="40" t="str">
        <f t="shared" si="2"/>
        <v>Plano AnualCultura</v>
      </c>
    </row>
    <row r="60" spans="1:20" ht="15" customHeight="1">
      <c r="A60" s="130" t="s">
        <v>138</v>
      </c>
      <c r="B60" s="59" t="s">
        <v>138</v>
      </c>
      <c r="C60" s="21">
        <v>24</v>
      </c>
      <c r="D60" s="18"/>
      <c r="E60" s="11" t="s">
        <v>4</v>
      </c>
      <c r="F60" s="7" t="s">
        <v>333</v>
      </c>
      <c r="G60" s="4" t="s">
        <v>18</v>
      </c>
      <c r="H60" s="101" t="s">
        <v>418</v>
      </c>
      <c r="I60" s="38"/>
      <c r="J60" s="38" t="s">
        <v>276</v>
      </c>
      <c r="K60" s="39">
        <v>500</v>
      </c>
      <c r="L60" s="26"/>
      <c r="M60" s="4" t="s">
        <v>20</v>
      </c>
      <c r="N60" s="23" t="s">
        <v>7</v>
      </c>
      <c r="O60" s="9" t="str">
        <f t="shared" si="0"/>
        <v>-----</v>
      </c>
      <c r="P60" s="75"/>
      <c r="Q60" s="64"/>
      <c r="S60" s="40" t="str">
        <f t="shared" si="1"/>
        <v>Plano AnualRealizada</v>
      </c>
      <c r="T60" s="40" t="str">
        <f t="shared" si="2"/>
        <v>Plano AnualDiv. Externo</v>
      </c>
    </row>
    <row r="61" spans="1:20" ht="15" customHeight="1">
      <c r="A61" s="130" t="s">
        <v>138</v>
      </c>
      <c r="B61" s="59" t="s">
        <v>138</v>
      </c>
      <c r="C61" s="21">
        <v>24</v>
      </c>
      <c r="D61" s="18"/>
      <c r="E61" s="11" t="s">
        <v>4</v>
      </c>
      <c r="F61" s="7" t="s">
        <v>542</v>
      </c>
      <c r="G61" s="4" t="s">
        <v>153</v>
      </c>
      <c r="H61" s="101" t="s">
        <v>441</v>
      </c>
      <c r="I61" s="38"/>
      <c r="J61" s="38" t="s">
        <v>276</v>
      </c>
      <c r="K61" s="39">
        <v>500</v>
      </c>
      <c r="L61" s="26"/>
      <c r="M61" s="4" t="s">
        <v>20</v>
      </c>
      <c r="N61" s="23" t="s">
        <v>7</v>
      </c>
      <c r="O61" s="9" t="str">
        <f t="shared" si="0"/>
        <v>-----</v>
      </c>
      <c r="P61" s="75"/>
      <c r="Q61" s="64"/>
      <c r="S61" s="40" t="str">
        <f t="shared" si="1"/>
        <v>Plano AnualRealizada</v>
      </c>
      <c r="T61" s="40" t="str">
        <f t="shared" si="2"/>
        <v>Plano AnualCultura</v>
      </c>
    </row>
    <row r="62" spans="1:20" ht="15" customHeight="1">
      <c r="A62" s="130" t="s">
        <v>138</v>
      </c>
      <c r="B62" s="59" t="s">
        <v>138</v>
      </c>
      <c r="C62" s="21">
        <v>25</v>
      </c>
      <c r="D62" s="18"/>
      <c r="E62" s="11" t="s">
        <v>5</v>
      </c>
      <c r="F62" s="7" t="s">
        <v>27</v>
      </c>
      <c r="G62" s="4" t="s">
        <v>14</v>
      </c>
      <c r="H62" s="101" t="s">
        <v>387</v>
      </c>
      <c r="I62" s="38"/>
      <c r="J62" s="38" t="s">
        <v>276</v>
      </c>
      <c r="K62" s="39">
        <v>35</v>
      </c>
      <c r="L62" s="26"/>
      <c r="M62" s="4" t="s">
        <v>20</v>
      </c>
      <c r="N62" s="23" t="s">
        <v>7</v>
      </c>
      <c r="O62" s="9" t="str">
        <f t="shared" si="0"/>
        <v>-----</v>
      </c>
      <c r="P62" s="75"/>
      <c r="Q62" s="64"/>
      <c r="S62" s="40" t="str">
        <f t="shared" si="1"/>
        <v>Plano AnualRealizada</v>
      </c>
      <c r="T62" s="40" t="str">
        <f t="shared" si="2"/>
        <v>Plano AnualBiblioteca</v>
      </c>
    </row>
    <row r="63" spans="1:20" ht="15" customHeight="1">
      <c r="A63" s="130" t="s">
        <v>138</v>
      </c>
      <c r="B63" s="59" t="s">
        <v>138</v>
      </c>
      <c r="C63" s="21">
        <v>26</v>
      </c>
      <c r="D63" s="18" t="s">
        <v>104</v>
      </c>
      <c r="E63" s="11" t="s">
        <v>6</v>
      </c>
      <c r="F63" s="7" t="s">
        <v>529</v>
      </c>
      <c r="G63" s="4" t="s">
        <v>18</v>
      </c>
      <c r="H63" s="101" t="s">
        <v>413</v>
      </c>
      <c r="I63" s="38"/>
      <c r="J63" s="38" t="s">
        <v>276</v>
      </c>
      <c r="K63" s="39">
        <v>35</v>
      </c>
      <c r="L63" s="26"/>
      <c r="M63" s="4" t="s">
        <v>21</v>
      </c>
      <c r="N63" s="23" t="s">
        <v>7</v>
      </c>
      <c r="O63" s="9" t="str">
        <f t="shared" si="0"/>
        <v>-----</v>
      </c>
      <c r="P63" s="75"/>
      <c r="Q63" s="64"/>
      <c r="S63" s="40" t="str">
        <f t="shared" si="1"/>
        <v>Extra PlanoRealizada</v>
      </c>
      <c r="T63" s="40" t="str">
        <f t="shared" si="2"/>
        <v>Extra PlanoDiv. Externo</v>
      </c>
    </row>
    <row r="64" spans="1:20" ht="15" customHeight="1">
      <c r="A64" s="130" t="s">
        <v>138</v>
      </c>
      <c r="B64" s="59" t="s">
        <v>138</v>
      </c>
      <c r="C64" s="21">
        <v>26</v>
      </c>
      <c r="D64" s="18"/>
      <c r="E64" s="11" t="s">
        <v>6</v>
      </c>
      <c r="F64" s="7" t="s">
        <v>27</v>
      </c>
      <c r="G64" s="4" t="s">
        <v>14</v>
      </c>
      <c r="H64" s="101" t="s">
        <v>387</v>
      </c>
      <c r="I64" s="38"/>
      <c r="J64" s="38" t="s">
        <v>276</v>
      </c>
      <c r="K64" s="39">
        <v>35</v>
      </c>
      <c r="L64" s="26"/>
      <c r="M64" s="4" t="s">
        <v>20</v>
      </c>
      <c r="N64" s="23" t="s">
        <v>7</v>
      </c>
      <c r="O64" s="9" t="str">
        <f t="shared" si="0"/>
        <v>-----</v>
      </c>
      <c r="P64" s="75"/>
      <c r="Q64" s="64"/>
      <c r="S64" s="40" t="str">
        <f t="shared" si="1"/>
        <v>Plano AnualRealizada</v>
      </c>
      <c r="T64" s="40" t="str">
        <f t="shared" si="2"/>
        <v>Plano AnualBiblioteca</v>
      </c>
    </row>
    <row r="65" spans="1:20" ht="15" customHeight="1">
      <c r="A65" s="130" t="s">
        <v>138</v>
      </c>
      <c r="B65" s="59" t="s">
        <v>138</v>
      </c>
      <c r="C65" s="21">
        <v>27</v>
      </c>
      <c r="D65" s="18"/>
      <c r="E65" s="11" t="s">
        <v>0</v>
      </c>
      <c r="F65" s="7" t="s">
        <v>336</v>
      </c>
      <c r="G65" s="4" t="s">
        <v>14</v>
      </c>
      <c r="H65" s="101" t="s">
        <v>387</v>
      </c>
      <c r="I65" s="38"/>
      <c r="J65" s="38" t="s">
        <v>276</v>
      </c>
      <c r="K65" s="39">
        <v>40</v>
      </c>
      <c r="L65" s="26"/>
      <c r="M65" s="4" t="s">
        <v>20</v>
      </c>
      <c r="N65" s="23" t="s">
        <v>7</v>
      </c>
      <c r="O65" s="9" t="str">
        <f t="shared" si="0"/>
        <v>-----</v>
      </c>
      <c r="P65" s="75"/>
      <c r="Q65" s="64"/>
      <c r="S65" s="40" t="str">
        <f t="shared" si="1"/>
        <v>Plano AnualRealizada</v>
      </c>
      <c r="T65" s="40" t="str">
        <f t="shared" si="2"/>
        <v>Plano AnualBiblioteca</v>
      </c>
    </row>
    <row r="66" spans="1:20" ht="15" customHeight="1">
      <c r="A66" s="130" t="s">
        <v>138</v>
      </c>
      <c r="B66" s="59" t="s">
        <v>138</v>
      </c>
      <c r="C66" s="21">
        <v>28</v>
      </c>
      <c r="D66" s="18"/>
      <c r="E66" s="11" t="s">
        <v>1</v>
      </c>
      <c r="F66" s="7" t="s">
        <v>551</v>
      </c>
      <c r="G66" s="4" t="s">
        <v>18</v>
      </c>
      <c r="H66" s="101" t="s">
        <v>549</v>
      </c>
      <c r="I66" s="38"/>
      <c r="J66" s="38" t="s">
        <v>276</v>
      </c>
      <c r="K66" s="39">
        <v>40</v>
      </c>
      <c r="L66" s="26"/>
      <c r="M66" s="4" t="s">
        <v>21</v>
      </c>
      <c r="N66" s="23" t="s">
        <v>7</v>
      </c>
      <c r="O66" s="9" t="str">
        <f t="shared" si="0"/>
        <v>-----</v>
      </c>
      <c r="P66" s="75"/>
      <c r="Q66" s="64"/>
      <c r="S66" s="40" t="str">
        <f t="shared" si="1"/>
        <v>Extra PlanoRealizada</v>
      </c>
      <c r="T66" s="40" t="str">
        <f t="shared" si="2"/>
        <v>Extra PlanoDiv. Externo</v>
      </c>
    </row>
    <row r="67" spans="1:20" ht="15" customHeight="1">
      <c r="A67" s="130" t="s">
        <v>138</v>
      </c>
      <c r="B67" s="59" t="s">
        <v>138</v>
      </c>
      <c r="C67" s="21">
        <v>28</v>
      </c>
      <c r="D67" s="18"/>
      <c r="E67" s="11" t="s">
        <v>1</v>
      </c>
      <c r="F67" s="7" t="s">
        <v>552</v>
      </c>
      <c r="G67" s="4" t="s">
        <v>153</v>
      </c>
      <c r="H67" s="101" t="s">
        <v>434</v>
      </c>
      <c r="I67" s="38"/>
      <c r="J67" s="38" t="s">
        <v>276</v>
      </c>
      <c r="K67" s="39">
        <v>40</v>
      </c>
      <c r="L67" s="26"/>
      <c r="M67" s="4" t="s">
        <v>20</v>
      </c>
      <c r="N67" s="23" t="s">
        <v>7</v>
      </c>
      <c r="O67" s="9" t="str">
        <f t="shared" si="0"/>
        <v>-----</v>
      </c>
      <c r="P67" s="75"/>
      <c r="Q67" s="64"/>
      <c r="S67" s="40" t="str">
        <f t="shared" si="1"/>
        <v>Plano AnualRealizada</v>
      </c>
      <c r="T67" s="40" t="str">
        <f t="shared" si="2"/>
        <v>Plano AnualCultura</v>
      </c>
    </row>
    <row r="68" spans="1:20" ht="15" customHeight="1">
      <c r="A68" s="130" t="s">
        <v>138</v>
      </c>
      <c r="B68" s="59" t="s">
        <v>138</v>
      </c>
      <c r="C68" s="21">
        <v>29</v>
      </c>
      <c r="D68" s="18" t="s">
        <v>106</v>
      </c>
      <c r="E68" s="11" t="s">
        <v>2</v>
      </c>
      <c r="F68" s="7" t="s">
        <v>210</v>
      </c>
      <c r="G68" s="4" t="s">
        <v>153</v>
      </c>
      <c r="H68" s="101" t="s">
        <v>549</v>
      </c>
      <c r="I68" s="38"/>
      <c r="J68" s="38" t="s">
        <v>276</v>
      </c>
      <c r="K68" s="39">
        <v>500</v>
      </c>
      <c r="L68" s="26"/>
      <c r="M68" s="4" t="s">
        <v>20</v>
      </c>
      <c r="N68" s="23" t="s">
        <v>7</v>
      </c>
      <c r="O68" s="9" t="str">
        <f t="shared" si="0"/>
        <v>-----</v>
      </c>
      <c r="P68" s="75"/>
      <c r="Q68" s="64"/>
      <c r="S68" s="40" t="str">
        <f t="shared" si="1"/>
        <v>Plano AnualRealizada</v>
      </c>
      <c r="T68" s="40" t="str">
        <f t="shared" si="2"/>
        <v>Plano AnualCultura</v>
      </c>
    </row>
    <row r="69" spans="1:20" ht="15" customHeight="1">
      <c r="A69" s="130" t="s">
        <v>138</v>
      </c>
      <c r="B69" s="59" t="s">
        <v>138</v>
      </c>
      <c r="C69" s="21">
        <v>29</v>
      </c>
      <c r="D69" s="18"/>
      <c r="E69" s="11" t="s">
        <v>2</v>
      </c>
      <c r="F69" s="7" t="s">
        <v>15</v>
      </c>
      <c r="G69" s="4" t="s">
        <v>15</v>
      </c>
      <c r="H69" s="101" t="s">
        <v>441</v>
      </c>
      <c r="I69" s="38"/>
      <c r="J69" s="38" t="s">
        <v>276</v>
      </c>
      <c r="K69" s="39">
        <v>500</v>
      </c>
      <c r="L69" s="26"/>
      <c r="M69" s="4" t="s">
        <v>20</v>
      </c>
      <c r="N69" s="23" t="s">
        <v>7</v>
      </c>
      <c r="O69" s="9" t="str">
        <f t="shared" si="0"/>
        <v>-----</v>
      </c>
      <c r="P69" s="75"/>
      <c r="Q69" s="64"/>
      <c r="S69" s="40" t="str">
        <f t="shared" si="1"/>
        <v>Plano AnualRealizada</v>
      </c>
      <c r="T69" s="40" t="str">
        <f t="shared" si="2"/>
        <v>Plano AnualCinema</v>
      </c>
    </row>
    <row r="70" spans="1:20" ht="15" customHeight="1">
      <c r="A70" s="130" t="s">
        <v>138</v>
      </c>
      <c r="B70" s="59" t="s">
        <v>138</v>
      </c>
      <c r="C70" s="21">
        <v>29</v>
      </c>
      <c r="D70" s="18"/>
      <c r="E70" s="11" t="s">
        <v>2</v>
      </c>
      <c r="F70" s="7" t="s">
        <v>528</v>
      </c>
      <c r="G70" s="4" t="s">
        <v>18</v>
      </c>
      <c r="H70" s="101" t="s">
        <v>418</v>
      </c>
      <c r="I70" s="38"/>
      <c r="J70" s="38" t="s">
        <v>276</v>
      </c>
      <c r="K70" s="39">
        <v>500</v>
      </c>
      <c r="L70" s="26"/>
      <c r="M70" s="4" t="s">
        <v>20</v>
      </c>
      <c r="N70" s="23" t="s">
        <v>7</v>
      </c>
      <c r="O70" s="9" t="str">
        <f t="shared" si="0"/>
        <v>-----</v>
      </c>
      <c r="P70" s="75"/>
      <c r="Q70" s="64"/>
      <c r="S70" s="40" t="str">
        <f t="shared" si="1"/>
        <v>Plano AnualRealizada</v>
      </c>
      <c r="T70" s="40" t="str">
        <f t="shared" si="2"/>
        <v>Plano AnualDiv. Externo</v>
      </c>
    </row>
    <row r="71" spans="1:20" ht="15" customHeight="1">
      <c r="A71" s="130" t="s">
        <v>138</v>
      </c>
      <c r="B71" s="59" t="s">
        <v>138</v>
      </c>
      <c r="C71" s="21">
        <v>30</v>
      </c>
      <c r="D71" s="18"/>
      <c r="E71" s="11" t="s">
        <v>3</v>
      </c>
      <c r="F71" s="7" t="s">
        <v>15</v>
      </c>
      <c r="G71" s="4" t="s">
        <v>15</v>
      </c>
      <c r="H71" s="101" t="s">
        <v>441</v>
      </c>
      <c r="I71" s="38"/>
      <c r="J71" s="38" t="s">
        <v>276</v>
      </c>
      <c r="K71" s="39">
        <v>500</v>
      </c>
      <c r="L71" s="26"/>
      <c r="M71" s="4" t="s">
        <v>20</v>
      </c>
      <c r="N71" s="23" t="s">
        <v>7</v>
      </c>
      <c r="O71" s="9" t="str">
        <f t="shared" ref="O71:O709" si="3">IF(N71="Cancelada","Inserir o motivo",IF(N71="Alterada","Inserir o motivo",IF(N71="Definida","situação a alterar",IF(N71="","",IF(N71="Por definir","sem data marcada",IF(N71="Realizada","-----"))))))</f>
        <v>-----</v>
      </c>
      <c r="P71" s="75"/>
      <c r="Q71" s="64"/>
      <c r="S71" s="40" t="str">
        <f t="shared" ref="S71:S709" si="4">CONCATENATE(M71,N71)</f>
        <v>Plano AnualRealizada</v>
      </c>
      <c r="T71" s="40" t="str">
        <f t="shared" ref="T71:T709" si="5">CONCATENATE(M71,G71)</f>
        <v>Plano AnualCinema</v>
      </c>
    </row>
    <row r="72" spans="1:20" ht="15" customHeight="1">
      <c r="A72" s="130" t="s">
        <v>138</v>
      </c>
      <c r="B72" s="59" t="s">
        <v>138</v>
      </c>
      <c r="C72" s="21">
        <v>30</v>
      </c>
      <c r="D72" s="18"/>
      <c r="E72" s="11" t="s">
        <v>3</v>
      </c>
      <c r="F72" s="7" t="s">
        <v>527</v>
      </c>
      <c r="G72" s="4" t="s">
        <v>13</v>
      </c>
      <c r="H72" s="101" t="s">
        <v>414</v>
      </c>
      <c r="I72" s="38"/>
      <c r="J72" s="38" t="s">
        <v>276</v>
      </c>
      <c r="K72" s="39">
        <v>500</v>
      </c>
      <c r="L72" s="26"/>
      <c r="M72" s="4" t="s">
        <v>21</v>
      </c>
      <c r="N72" s="23" t="s">
        <v>7</v>
      </c>
      <c r="O72" s="9" t="str">
        <f t="shared" si="3"/>
        <v>-----</v>
      </c>
      <c r="P72" s="75"/>
      <c r="Q72" s="64"/>
      <c r="S72" s="40" t="str">
        <f t="shared" si="4"/>
        <v>Extra PlanoRealizada</v>
      </c>
      <c r="T72" s="40" t="str">
        <f t="shared" si="5"/>
        <v>Extra PlanoMuseu</v>
      </c>
    </row>
    <row r="73" spans="1:20" ht="15" customHeight="1">
      <c r="A73" s="130" t="s">
        <v>138</v>
      </c>
      <c r="B73" s="59" t="s">
        <v>138</v>
      </c>
      <c r="C73" s="21">
        <v>31</v>
      </c>
      <c r="D73" s="18"/>
      <c r="E73" s="11" t="s">
        <v>4</v>
      </c>
      <c r="F73" s="7" t="s">
        <v>15</v>
      </c>
      <c r="G73" s="4" t="s">
        <v>15</v>
      </c>
      <c r="H73" s="101" t="s">
        <v>441</v>
      </c>
      <c r="I73" s="38"/>
      <c r="J73" s="38" t="s">
        <v>276</v>
      </c>
      <c r="K73" s="39">
        <v>500</v>
      </c>
      <c r="L73" s="26"/>
      <c r="M73" s="4" t="s">
        <v>20</v>
      </c>
      <c r="N73" s="23" t="s">
        <v>7</v>
      </c>
      <c r="O73" s="9" t="str">
        <f t="shared" si="3"/>
        <v>-----</v>
      </c>
      <c r="P73" s="75"/>
      <c r="Q73" s="64"/>
      <c r="S73" s="40" t="str">
        <f t="shared" si="4"/>
        <v>Plano AnualRealizada</v>
      </c>
      <c r="T73" s="40" t="str">
        <f t="shared" si="5"/>
        <v>Plano AnualCinema</v>
      </c>
    </row>
    <row r="74" spans="1:20" ht="15" customHeight="1">
      <c r="A74" s="130" t="s">
        <v>139</v>
      </c>
      <c r="B74" s="59" t="s">
        <v>139</v>
      </c>
      <c r="C74" s="21" t="s">
        <v>36</v>
      </c>
      <c r="D74" s="18"/>
      <c r="E74" s="11" t="s">
        <v>38</v>
      </c>
      <c r="F74" s="7" t="s">
        <v>342</v>
      </c>
      <c r="G74" s="4" t="s">
        <v>14</v>
      </c>
      <c r="H74" s="73" t="s">
        <v>388</v>
      </c>
      <c r="I74" s="38"/>
      <c r="J74" s="38" t="s">
        <v>276</v>
      </c>
      <c r="K74" s="39">
        <v>20</v>
      </c>
      <c r="L74" s="26"/>
      <c r="M74" s="4" t="s">
        <v>20</v>
      </c>
      <c r="N74" s="23" t="s">
        <v>7</v>
      </c>
      <c r="O74" s="9" t="str">
        <f>IF(N74="Cancelada","Inserir o motivo",IF(N74="Alterada","Inserir o motivo",IF(N74="Definida","situação a alterar",IF(N74="","",IF(N74="Por definir","sem data marcada",IF(N74="Realizada","-----"))))))</f>
        <v>-----</v>
      </c>
      <c r="P74" s="75"/>
      <c r="Q74" s="64"/>
      <c r="S74" s="40" t="str">
        <f t="shared" si="4"/>
        <v>Plano AnualRealizada</v>
      </c>
      <c r="T74" s="40" t="str">
        <f t="shared" si="5"/>
        <v>Plano AnualBiblioteca</v>
      </c>
    </row>
    <row r="75" spans="1:20" ht="15" customHeight="1">
      <c r="A75" s="130" t="s">
        <v>139</v>
      </c>
      <c r="B75" s="59" t="s">
        <v>139</v>
      </c>
      <c r="C75" s="21">
        <v>1</v>
      </c>
      <c r="D75" s="18"/>
      <c r="E75" s="11" t="s">
        <v>5</v>
      </c>
      <c r="F75" s="7" t="s">
        <v>27</v>
      </c>
      <c r="G75" s="4" t="s">
        <v>14</v>
      </c>
      <c r="H75" s="73" t="s">
        <v>387</v>
      </c>
      <c r="I75" s="38"/>
      <c r="J75" s="38" t="s">
        <v>276</v>
      </c>
      <c r="K75" s="39">
        <v>35</v>
      </c>
      <c r="L75" s="26"/>
      <c r="M75" s="4" t="s">
        <v>20</v>
      </c>
      <c r="N75" s="23" t="s">
        <v>7</v>
      </c>
      <c r="O75" s="9" t="str">
        <f>IF(N75="Cancelada","Inserir o motivo",IF(N75="Alterada","Inserir o motivo",IF(N75="Definida","situação a alterar",IF(N75="","",IF(N75="Por definir","sem data marcada",IF(N75="Realizada","-----"))))))</f>
        <v>-----</v>
      </c>
      <c r="P75" s="75"/>
      <c r="Q75" s="64"/>
      <c r="S75" s="40" t="str">
        <f t="shared" si="4"/>
        <v>Plano AnualRealizada</v>
      </c>
      <c r="T75" s="40" t="str">
        <f t="shared" si="5"/>
        <v>Plano AnualBiblioteca</v>
      </c>
    </row>
    <row r="76" spans="1:20" ht="15" customHeight="1">
      <c r="A76" s="130" t="s">
        <v>139</v>
      </c>
      <c r="B76" s="59" t="s">
        <v>139</v>
      </c>
      <c r="C76" s="21">
        <v>2</v>
      </c>
      <c r="D76" s="18"/>
      <c r="E76" s="11" t="s">
        <v>6</v>
      </c>
      <c r="F76" s="7" t="s">
        <v>27</v>
      </c>
      <c r="G76" s="4" t="s">
        <v>14</v>
      </c>
      <c r="H76" s="73" t="s">
        <v>387</v>
      </c>
      <c r="I76" s="38"/>
      <c r="J76" s="38" t="s">
        <v>276</v>
      </c>
      <c r="K76" s="39">
        <v>35</v>
      </c>
      <c r="L76" s="26"/>
      <c r="M76" s="4" t="s">
        <v>20</v>
      </c>
      <c r="N76" s="23" t="s">
        <v>7</v>
      </c>
      <c r="O76" s="9" t="str">
        <f>IF(N76="Cancelada","Inserir o motivo",IF(N76="Alterada","Inserir o motivo",IF(N76="Definida","situação a alterar",IF(N76="","",IF(N76="Por definir","sem data marcada",IF(N76="Realizada","-----"))))))</f>
        <v>-----</v>
      </c>
      <c r="P76" s="75"/>
      <c r="Q76" s="64"/>
      <c r="S76" s="40" t="str">
        <f t="shared" si="4"/>
        <v>Plano AnualRealizada</v>
      </c>
      <c r="T76" s="40" t="str">
        <f t="shared" si="5"/>
        <v>Plano AnualBiblioteca</v>
      </c>
    </row>
    <row r="77" spans="1:20" ht="15" customHeight="1">
      <c r="A77" s="130" t="s">
        <v>139</v>
      </c>
      <c r="B77" s="59" t="s">
        <v>139</v>
      </c>
      <c r="C77" s="21">
        <v>3</v>
      </c>
      <c r="D77" s="18"/>
      <c r="E77" s="11" t="s">
        <v>0</v>
      </c>
      <c r="F77" s="7" t="s">
        <v>336</v>
      </c>
      <c r="G77" s="4" t="s">
        <v>14</v>
      </c>
      <c r="H77" s="73" t="s">
        <v>387</v>
      </c>
      <c r="I77" s="38"/>
      <c r="J77" s="38" t="s">
        <v>276</v>
      </c>
      <c r="K77" s="39">
        <v>40</v>
      </c>
      <c r="L77" s="26"/>
      <c r="M77" s="4" t="s">
        <v>20</v>
      </c>
      <c r="N77" s="23" t="s">
        <v>7</v>
      </c>
      <c r="O77" s="9" t="str">
        <f t="shared" ref="O77" si="6">IF(N77="Cancelada","Inserir o motivo",IF(N77="Alterada","Inserir o motivo",IF(N77="Definida","situação a alterar",IF(N77="","",IF(N77="Por definir","sem data marcada",IF(N77="Realizada","-----"))))))</f>
        <v>-----</v>
      </c>
      <c r="P77" s="75"/>
      <c r="Q77" s="64"/>
      <c r="S77" s="40" t="str">
        <f t="shared" si="4"/>
        <v>Plano AnualRealizada</v>
      </c>
      <c r="T77" s="40" t="str">
        <f t="shared" si="5"/>
        <v>Plano AnualBiblioteca</v>
      </c>
    </row>
    <row r="78" spans="1:20" ht="15" customHeight="1">
      <c r="A78" s="130" t="s">
        <v>139</v>
      </c>
      <c r="B78" s="59" t="s">
        <v>139</v>
      </c>
      <c r="C78" s="21">
        <v>3</v>
      </c>
      <c r="D78" s="18" t="s">
        <v>104</v>
      </c>
      <c r="E78" s="11" t="s">
        <v>0</v>
      </c>
      <c r="F78" s="7" t="s">
        <v>557</v>
      </c>
      <c r="G78" s="4" t="s">
        <v>13</v>
      </c>
      <c r="H78" s="73" t="s">
        <v>414</v>
      </c>
      <c r="I78" s="38"/>
      <c r="J78" s="38" t="s">
        <v>276</v>
      </c>
      <c r="K78" s="39">
        <v>40</v>
      </c>
      <c r="L78" s="26"/>
      <c r="M78" s="4" t="s">
        <v>20</v>
      </c>
      <c r="N78" s="23" t="s">
        <v>7</v>
      </c>
      <c r="O78" s="9" t="str">
        <f>IF(N78="Cancelada","Inserir o motivo",IF(N78="Alterada","Inserir o motivo",IF(N78="Definida","situação a alterar",IF(N78="","",IF(N78="Por definir","sem data marcada",IF(N78="Realizada","-----"))))))</f>
        <v>-----</v>
      </c>
      <c r="P78" s="75"/>
      <c r="Q78" s="64"/>
      <c r="S78" s="40" t="str">
        <f t="shared" si="4"/>
        <v>Plano AnualRealizada</v>
      </c>
      <c r="T78" s="40" t="str">
        <f t="shared" si="5"/>
        <v>Plano AnualMuseu</v>
      </c>
    </row>
    <row r="79" spans="1:20" ht="15" customHeight="1">
      <c r="A79" s="130" t="s">
        <v>139</v>
      </c>
      <c r="B79" s="59" t="s">
        <v>139</v>
      </c>
      <c r="C79" s="21">
        <v>3</v>
      </c>
      <c r="D79" s="18"/>
      <c r="E79" s="11" t="s">
        <v>0</v>
      </c>
      <c r="F79" s="7" t="s">
        <v>553</v>
      </c>
      <c r="G79" s="4" t="s">
        <v>14</v>
      </c>
      <c r="H79" s="73" t="s">
        <v>388</v>
      </c>
      <c r="I79" s="38"/>
      <c r="J79" s="38" t="s">
        <v>276</v>
      </c>
      <c r="K79" s="39">
        <v>40</v>
      </c>
      <c r="L79" s="26"/>
      <c r="M79" s="4" t="s">
        <v>20</v>
      </c>
      <c r="N79" s="23" t="s">
        <v>7</v>
      </c>
      <c r="O79" s="9" t="str">
        <f t="shared" ref="O79" si="7">IF(N79="Cancelada","Inserir o motivo",IF(N79="Alterada","Inserir o motivo",IF(N79="Definida","situação a alterar",IF(N79="","",IF(N79="Por definir","sem data marcada",IF(N79="Realizada","-----"))))))</f>
        <v>-----</v>
      </c>
      <c r="P79" s="75"/>
      <c r="Q79" s="64"/>
      <c r="S79" s="40" t="str">
        <f t="shared" si="4"/>
        <v>Plano AnualRealizada</v>
      </c>
      <c r="T79" s="40" t="str">
        <f t="shared" si="5"/>
        <v>Plano AnualBiblioteca</v>
      </c>
    </row>
    <row r="80" spans="1:20" ht="15" customHeight="1">
      <c r="A80" s="130" t="s">
        <v>139</v>
      </c>
      <c r="B80" s="59" t="s">
        <v>139</v>
      </c>
      <c r="C80" s="21">
        <v>4</v>
      </c>
      <c r="D80" s="18"/>
      <c r="E80" s="11" t="s">
        <v>1</v>
      </c>
      <c r="F80" s="7" t="s">
        <v>550</v>
      </c>
      <c r="G80" s="4" t="s">
        <v>18</v>
      </c>
      <c r="H80" s="73" t="s">
        <v>447</v>
      </c>
      <c r="I80" s="38"/>
      <c r="J80" s="38" t="s">
        <v>276</v>
      </c>
      <c r="K80" s="39">
        <v>40</v>
      </c>
      <c r="L80" s="26"/>
      <c r="M80" s="4" t="s">
        <v>21</v>
      </c>
      <c r="N80" s="23" t="s">
        <v>7</v>
      </c>
      <c r="O80" s="9" t="str">
        <f>IF(N80="Cancelada","Inserir o motivo",IF(N80="Alterada","Inserir o motivo",IF(N80="Definida","situação a alterar",IF(N80="","",IF(N80="Por definir","sem data marcada",IF(N80="Realizada","-----"))))))</f>
        <v>-----</v>
      </c>
      <c r="P80" s="75"/>
      <c r="Q80" s="64"/>
      <c r="S80" s="40" t="str">
        <f t="shared" si="4"/>
        <v>Extra PlanoRealizada</v>
      </c>
      <c r="T80" s="40" t="str">
        <f t="shared" si="5"/>
        <v>Extra PlanoDiv. Externo</v>
      </c>
    </row>
    <row r="81" spans="1:20" ht="15" customHeight="1">
      <c r="A81" s="130" t="s">
        <v>139</v>
      </c>
      <c r="B81" s="59" t="s">
        <v>139</v>
      </c>
      <c r="C81" s="21">
        <v>5</v>
      </c>
      <c r="D81" s="18"/>
      <c r="E81" s="11" t="s">
        <v>2</v>
      </c>
      <c r="F81" s="7" t="s">
        <v>15</v>
      </c>
      <c r="G81" s="4" t="s">
        <v>15</v>
      </c>
      <c r="H81" s="73" t="s">
        <v>441</v>
      </c>
      <c r="I81" s="38"/>
      <c r="J81" s="38" t="s">
        <v>276</v>
      </c>
      <c r="K81" s="39">
        <v>500</v>
      </c>
      <c r="L81" s="26"/>
      <c r="M81" s="4" t="s">
        <v>20</v>
      </c>
      <c r="N81" s="23" t="s">
        <v>7</v>
      </c>
      <c r="O81" s="9" t="str">
        <f>IF(N81="Cancelada","Inserir o motivo",IF(N81="Alterada","Inserir o motivo",IF(N81="Definida","situação a alterar",IF(N81="","",IF(N81="Por definir","sem data marcada",IF(N81="Realizada","-----"))))))</f>
        <v>-----</v>
      </c>
      <c r="P81" s="75"/>
      <c r="Q81" s="64"/>
      <c r="S81" s="40" t="str">
        <f t="shared" si="4"/>
        <v>Plano AnualRealizada</v>
      </c>
      <c r="T81" s="40" t="str">
        <f t="shared" si="5"/>
        <v>Plano AnualCinema</v>
      </c>
    </row>
    <row r="82" spans="1:20" ht="15" customHeight="1">
      <c r="A82" s="130" t="s">
        <v>139</v>
      </c>
      <c r="B82" s="59" t="s">
        <v>139</v>
      </c>
      <c r="C82" s="21">
        <v>5</v>
      </c>
      <c r="D82" s="18"/>
      <c r="E82" s="11" t="s">
        <v>2</v>
      </c>
      <c r="F82" s="7" t="s">
        <v>548</v>
      </c>
      <c r="G82" s="4" t="s">
        <v>18</v>
      </c>
      <c r="H82" s="73" t="s">
        <v>418</v>
      </c>
      <c r="I82" s="38"/>
      <c r="J82" s="38" t="s">
        <v>276</v>
      </c>
      <c r="K82" s="39">
        <v>500</v>
      </c>
      <c r="L82" s="26"/>
      <c r="M82" s="4" t="s">
        <v>20</v>
      </c>
      <c r="N82" s="23" t="s">
        <v>7</v>
      </c>
      <c r="O82" s="9" t="str">
        <f>IF(N82="Cancelada","Inserir o motivo",IF(N82="Alterada","Inserir o motivo",IF(N82="Definida","situação a alterar",IF(N82="","",IF(N82="Por definir","sem data marcada",IF(N82="Realizada","-----"))))))</f>
        <v>-----</v>
      </c>
      <c r="P82" s="75"/>
      <c r="Q82" s="64"/>
      <c r="S82" s="40" t="str">
        <f t="shared" si="4"/>
        <v>Plano AnualRealizada</v>
      </c>
      <c r="T82" s="40" t="str">
        <f t="shared" si="5"/>
        <v>Plano AnualDiv. Externo</v>
      </c>
    </row>
    <row r="83" spans="1:20" ht="15" customHeight="1">
      <c r="A83" s="130" t="s">
        <v>139</v>
      </c>
      <c r="B83" s="59" t="s">
        <v>139</v>
      </c>
      <c r="C83" s="21">
        <v>6</v>
      </c>
      <c r="D83" s="18"/>
      <c r="E83" s="11" t="s">
        <v>3</v>
      </c>
      <c r="F83" s="7" t="s">
        <v>15</v>
      </c>
      <c r="G83" s="4" t="s">
        <v>15</v>
      </c>
      <c r="H83" s="73" t="s">
        <v>441</v>
      </c>
      <c r="I83" s="38"/>
      <c r="J83" s="38" t="s">
        <v>276</v>
      </c>
      <c r="K83" s="39">
        <v>500</v>
      </c>
      <c r="L83" s="26"/>
      <c r="M83" s="4" t="s">
        <v>20</v>
      </c>
      <c r="N83" s="23" t="s">
        <v>7</v>
      </c>
      <c r="O83" s="9" t="str">
        <f t="shared" ref="O83" si="8">IF(N83="Cancelada","Inserir o motivo",IF(N83="Alterada","Inserir o motivo",IF(N83="Definida","situação a alterar",IF(N83="","",IF(N83="Por definir","sem data marcada",IF(N83="Realizada","-----"))))))</f>
        <v>-----</v>
      </c>
      <c r="P83" s="75"/>
      <c r="Q83" s="64"/>
      <c r="S83" s="40" t="str">
        <f t="shared" si="4"/>
        <v>Plano AnualRealizada</v>
      </c>
      <c r="T83" s="40" t="str">
        <f t="shared" si="5"/>
        <v>Plano AnualCinema</v>
      </c>
    </row>
    <row r="84" spans="1:20" ht="15" customHeight="1">
      <c r="A84" s="130" t="s">
        <v>139</v>
      </c>
      <c r="B84" s="59" t="s">
        <v>139</v>
      </c>
      <c r="C84" s="21">
        <v>6</v>
      </c>
      <c r="D84" s="18"/>
      <c r="E84" s="11" t="s">
        <v>3</v>
      </c>
      <c r="F84" s="7" t="s">
        <v>298</v>
      </c>
      <c r="G84" s="4" t="s">
        <v>11</v>
      </c>
      <c r="H84" s="73" t="s">
        <v>424</v>
      </c>
      <c r="I84" s="38"/>
      <c r="J84" s="38" t="s">
        <v>276</v>
      </c>
      <c r="K84" s="39">
        <v>500</v>
      </c>
      <c r="L84" s="26"/>
      <c r="M84" s="4" t="s">
        <v>20</v>
      </c>
      <c r="N84" s="23" t="s">
        <v>7</v>
      </c>
      <c r="O84" s="9" t="str">
        <f>IF(N84="Cancelada","Inserir o motivo",IF(N84="Alterada","Inserir o motivo",IF(N84="Definida","situação a alterar",IF(N84="","",IF(N84="Por definir","sem data marcada",IF(N84="Realizada","-----"))))))</f>
        <v>-----</v>
      </c>
      <c r="P84" s="75"/>
      <c r="Q84" s="64"/>
      <c r="S84" s="40" t="str">
        <f t="shared" si="4"/>
        <v>Plano AnualRealizada</v>
      </c>
      <c r="T84" s="40" t="str">
        <f t="shared" si="5"/>
        <v>Plano AnualDesporto</v>
      </c>
    </row>
    <row r="85" spans="1:20" ht="15" customHeight="1">
      <c r="A85" s="130" t="s">
        <v>139</v>
      </c>
      <c r="B85" s="59" t="s">
        <v>139</v>
      </c>
      <c r="C85" s="21">
        <v>6</v>
      </c>
      <c r="D85" s="18"/>
      <c r="E85" s="11" t="s">
        <v>3</v>
      </c>
      <c r="F85" s="7" t="s">
        <v>527</v>
      </c>
      <c r="G85" s="4" t="s">
        <v>13</v>
      </c>
      <c r="H85" s="73" t="s">
        <v>414</v>
      </c>
      <c r="I85" s="38"/>
      <c r="J85" s="38" t="s">
        <v>276</v>
      </c>
      <c r="K85" s="39">
        <v>500</v>
      </c>
      <c r="L85" s="26"/>
      <c r="M85" s="4" t="s">
        <v>21</v>
      </c>
      <c r="N85" s="23" t="s">
        <v>7</v>
      </c>
      <c r="O85" s="9" t="str">
        <f t="shared" ref="O85:O90" si="9">IF(N85="Cancelada","Inserir o motivo",IF(N85="Alterada","Inserir o motivo",IF(N85="Definida","situação a alterar",IF(N85="","",IF(N85="Por definir","sem data marcada",IF(N85="Realizada","-----"))))))</f>
        <v>-----</v>
      </c>
      <c r="P85" s="75"/>
      <c r="Q85" s="64"/>
      <c r="S85" s="40" t="str">
        <f t="shared" si="4"/>
        <v>Extra PlanoRealizada</v>
      </c>
      <c r="T85" s="40" t="str">
        <f t="shared" si="5"/>
        <v>Extra PlanoMuseu</v>
      </c>
    </row>
    <row r="86" spans="1:20" ht="15" customHeight="1">
      <c r="A86" s="130" t="s">
        <v>139</v>
      </c>
      <c r="B86" s="59" t="s">
        <v>139</v>
      </c>
      <c r="C86" s="21">
        <v>7</v>
      </c>
      <c r="D86" s="18"/>
      <c r="E86" s="11" t="s">
        <v>4</v>
      </c>
      <c r="F86" s="7" t="s">
        <v>298</v>
      </c>
      <c r="G86" s="4" t="s">
        <v>11</v>
      </c>
      <c r="H86" s="73" t="s">
        <v>424</v>
      </c>
      <c r="I86" s="38"/>
      <c r="J86" s="38" t="s">
        <v>276</v>
      </c>
      <c r="K86" s="39">
        <v>500</v>
      </c>
      <c r="L86" s="26"/>
      <c r="M86" s="4" t="s">
        <v>20</v>
      </c>
      <c r="N86" s="23" t="s">
        <v>7</v>
      </c>
      <c r="O86" s="9" t="str">
        <f t="shared" si="9"/>
        <v>-----</v>
      </c>
      <c r="P86" s="75"/>
      <c r="Q86" s="64"/>
      <c r="S86" s="40" t="str">
        <f t="shared" si="4"/>
        <v>Plano AnualRealizada</v>
      </c>
      <c r="T86" s="40" t="str">
        <f t="shared" si="5"/>
        <v>Plano AnualDesporto</v>
      </c>
    </row>
    <row r="87" spans="1:20" ht="15" customHeight="1">
      <c r="A87" s="130" t="s">
        <v>139</v>
      </c>
      <c r="B87" s="59" t="s">
        <v>139</v>
      </c>
      <c r="C87" s="21">
        <v>8</v>
      </c>
      <c r="D87" s="18"/>
      <c r="E87" s="11" t="s">
        <v>5</v>
      </c>
      <c r="F87" s="7" t="s">
        <v>284</v>
      </c>
      <c r="G87" s="4" t="s">
        <v>75</v>
      </c>
      <c r="H87" s="73" t="s">
        <v>426</v>
      </c>
      <c r="I87" s="38"/>
      <c r="J87" s="38" t="s">
        <v>276</v>
      </c>
      <c r="K87" s="39">
        <v>500</v>
      </c>
      <c r="L87" s="26"/>
      <c r="M87" s="4" t="s">
        <v>20</v>
      </c>
      <c r="N87" s="23" t="s">
        <v>7</v>
      </c>
      <c r="O87" s="9" t="str">
        <f t="shared" si="9"/>
        <v>-----</v>
      </c>
      <c r="P87" s="75"/>
      <c r="Q87" s="64"/>
      <c r="S87" s="40" t="str">
        <f t="shared" si="4"/>
        <v>Plano AnualRealizada</v>
      </c>
      <c r="T87" s="40" t="str">
        <f t="shared" si="5"/>
        <v>Plano AnualAção Social</v>
      </c>
    </row>
    <row r="88" spans="1:20" ht="15" customHeight="1">
      <c r="A88" s="130" t="s">
        <v>139</v>
      </c>
      <c r="B88" s="59" t="s">
        <v>139</v>
      </c>
      <c r="C88" s="21">
        <v>8</v>
      </c>
      <c r="D88" s="18"/>
      <c r="E88" s="11" t="s">
        <v>5</v>
      </c>
      <c r="F88" s="7" t="s">
        <v>553</v>
      </c>
      <c r="G88" s="4" t="s">
        <v>14</v>
      </c>
      <c r="H88" s="73" t="s">
        <v>388</v>
      </c>
      <c r="I88" s="38"/>
      <c r="J88" s="38" t="s">
        <v>276</v>
      </c>
      <c r="K88" s="39">
        <v>500</v>
      </c>
      <c r="L88" s="26"/>
      <c r="M88" s="4" t="s">
        <v>20</v>
      </c>
      <c r="N88" s="23" t="s">
        <v>7</v>
      </c>
      <c r="O88" s="9" t="str">
        <f t="shared" si="9"/>
        <v>-----</v>
      </c>
      <c r="P88" s="75"/>
      <c r="Q88" s="64"/>
      <c r="S88" s="40" t="str">
        <f t="shared" si="4"/>
        <v>Plano AnualRealizada</v>
      </c>
      <c r="T88" s="40" t="str">
        <f t="shared" si="5"/>
        <v>Plano AnualBiblioteca</v>
      </c>
    </row>
    <row r="89" spans="1:20" ht="15" customHeight="1">
      <c r="A89" s="130" t="s">
        <v>139</v>
      </c>
      <c r="B89" s="59" t="s">
        <v>139</v>
      </c>
      <c r="C89" s="21">
        <v>9</v>
      </c>
      <c r="D89" s="18"/>
      <c r="E89" s="11" t="s">
        <v>6</v>
      </c>
      <c r="F89" s="7"/>
      <c r="G89" s="4"/>
      <c r="H89" s="73"/>
      <c r="I89" s="38"/>
      <c r="J89" s="38"/>
      <c r="K89" s="39"/>
      <c r="L89" s="26"/>
      <c r="M89" s="4"/>
      <c r="N89" s="23"/>
      <c r="O89" s="9" t="str">
        <f t="shared" si="9"/>
        <v/>
      </c>
      <c r="P89" s="75"/>
      <c r="Q89" s="64"/>
      <c r="S89" s="40" t="str">
        <f t="shared" si="4"/>
        <v/>
      </c>
      <c r="T89" s="40" t="str">
        <f t="shared" si="5"/>
        <v/>
      </c>
    </row>
    <row r="90" spans="1:20" ht="15" customHeight="1">
      <c r="A90" s="130" t="s">
        <v>139</v>
      </c>
      <c r="B90" s="59" t="s">
        <v>139</v>
      </c>
      <c r="C90" s="21">
        <v>10</v>
      </c>
      <c r="D90" s="18"/>
      <c r="E90" s="11" t="s">
        <v>0</v>
      </c>
      <c r="F90" s="7" t="s">
        <v>553</v>
      </c>
      <c r="G90" s="4" t="s">
        <v>14</v>
      </c>
      <c r="H90" s="73" t="s">
        <v>388</v>
      </c>
      <c r="I90" s="38"/>
      <c r="J90" s="38" t="s">
        <v>276</v>
      </c>
      <c r="K90" s="39">
        <v>500</v>
      </c>
      <c r="L90" s="26"/>
      <c r="M90" s="4" t="s">
        <v>20</v>
      </c>
      <c r="N90" s="23" t="s">
        <v>7</v>
      </c>
      <c r="O90" s="9" t="str">
        <f t="shared" si="9"/>
        <v>-----</v>
      </c>
      <c r="P90" s="75"/>
      <c r="Q90" s="64"/>
      <c r="S90" s="40" t="str">
        <f t="shared" si="4"/>
        <v>Plano AnualRealizada</v>
      </c>
      <c r="T90" s="40" t="str">
        <f t="shared" si="5"/>
        <v>Plano AnualBiblioteca</v>
      </c>
    </row>
    <row r="91" spans="1:20" ht="15" customHeight="1">
      <c r="A91" s="130" t="s">
        <v>139</v>
      </c>
      <c r="B91" s="59" t="s">
        <v>139</v>
      </c>
      <c r="C91" s="21">
        <v>11</v>
      </c>
      <c r="D91" s="18"/>
      <c r="E91" s="11" t="s">
        <v>1</v>
      </c>
      <c r="F91" s="7" t="s">
        <v>550</v>
      </c>
      <c r="G91" s="4" t="s">
        <v>18</v>
      </c>
      <c r="H91" s="73" t="s">
        <v>447</v>
      </c>
      <c r="I91" s="38"/>
      <c r="J91" s="38" t="s">
        <v>276</v>
      </c>
      <c r="K91" s="39">
        <v>500</v>
      </c>
      <c r="L91" s="26"/>
      <c r="M91" s="4" t="s">
        <v>21</v>
      </c>
      <c r="N91" s="23" t="s">
        <v>7</v>
      </c>
      <c r="O91" s="9" t="str">
        <f>IF(N91="Cancelada","Inserir o motivo",IF(N91="Alterada","Inserir o motivo",IF(N91="Definida","situação a alterar",IF(N91="","",IF(N91="Por definir","sem data marcada",IF(N91="Realizada","-----"))))))</f>
        <v>-----</v>
      </c>
      <c r="P91" s="75"/>
      <c r="Q91" s="64"/>
      <c r="S91" s="40" t="str">
        <f>CONCATENATE(M91,N91)</f>
        <v>Extra PlanoRealizada</v>
      </c>
      <c r="T91" s="40" t="str">
        <f>CONCATENATE(M91,G91)</f>
        <v>Extra PlanoDiv. Externo</v>
      </c>
    </row>
    <row r="92" spans="1:20" ht="15" customHeight="1">
      <c r="A92" s="130" t="s">
        <v>139</v>
      </c>
      <c r="B92" s="59" t="s">
        <v>139</v>
      </c>
      <c r="C92" s="21">
        <v>12</v>
      </c>
      <c r="D92" s="18"/>
      <c r="E92" s="11" t="s">
        <v>2</v>
      </c>
      <c r="F92" s="7" t="s">
        <v>15</v>
      </c>
      <c r="G92" s="4" t="s">
        <v>15</v>
      </c>
      <c r="H92" s="73" t="s">
        <v>441</v>
      </c>
      <c r="I92" s="38"/>
      <c r="J92" s="38" t="s">
        <v>276</v>
      </c>
      <c r="K92" s="39">
        <v>500</v>
      </c>
      <c r="L92" s="26"/>
      <c r="M92" s="4" t="s">
        <v>20</v>
      </c>
      <c r="N92" s="23" t="s">
        <v>7</v>
      </c>
      <c r="O92" s="9" t="str">
        <f t="shared" ref="O92" si="10">IF(N92="Cancelada","Inserir o motivo",IF(N92="Alterada","Inserir o motivo",IF(N92="Definida","situação a alterar",IF(N92="","",IF(N92="Por definir","sem data marcada",IF(N92="Realizada","-----"))))))</f>
        <v>-----</v>
      </c>
      <c r="P92" s="75"/>
      <c r="Q92" s="64"/>
      <c r="S92" s="40" t="str">
        <f t="shared" ref="S92" si="11">CONCATENATE(M92,N92)</f>
        <v>Plano AnualRealizada</v>
      </c>
      <c r="T92" s="40" t="str">
        <f t="shared" ref="T92" si="12">CONCATENATE(M92,G92)</f>
        <v>Plano AnualCinema</v>
      </c>
    </row>
    <row r="93" spans="1:20" ht="15" customHeight="1">
      <c r="A93" s="130" t="s">
        <v>139</v>
      </c>
      <c r="B93" s="59" t="s">
        <v>139</v>
      </c>
      <c r="C93" s="21">
        <v>12</v>
      </c>
      <c r="D93" s="18" t="s">
        <v>90</v>
      </c>
      <c r="E93" s="11" t="s">
        <v>2</v>
      </c>
      <c r="F93" s="7" t="s">
        <v>523</v>
      </c>
      <c r="G93" s="4" t="s">
        <v>18</v>
      </c>
      <c r="H93" s="73" t="s">
        <v>427</v>
      </c>
      <c r="I93" s="38"/>
      <c r="J93" s="38" t="s">
        <v>276</v>
      </c>
      <c r="K93" s="39">
        <v>500</v>
      </c>
      <c r="L93" s="26"/>
      <c r="M93" s="4"/>
      <c r="N93" s="23" t="s">
        <v>50</v>
      </c>
      <c r="O93" s="9" t="s">
        <v>51</v>
      </c>
      <c r="P93" s="75"/>
      <c r="Q93" s="64"/>
      <c r="S93" s="40" t="str">
        <f>CONCATENATE(M93,N93)</f>
        <v>Alterada</v>
      </c>
      <c r="T93" s="40" t="str">
        <f>CONCATENATE(M93,G93)</f>
        <v>Div. Externo</v>
      </c>
    </row>
    <row r="94" spans="1:20" ht="15" customHeight="1">
      <c r="A94" s="130" t="s">
        <v>139</v>
      </c>
      <c r="B94" s="59" t="s">
        <v>139</v>
      </c>
      <c r="C94" s="21">
        <v>13</v>
      </c>
      <c r="D94" s="18"/>
      <c r="E94" s="11" t="s">
        <v>3</v>
      </c>
      <c r="F94" s="7" t="s">
        <v>15</v>
      </c>
      <c r="G94" s="4" t="s">
        <v>15</v>
      </c>
      <c r="H94" s="73" t="s">
        <v>441</v>
      </c>
      <c r="I94" s="38"/>
      <c r="J94" s="38" t="s">
        <v>276</v>
      </c>
      <c r="K94" s="39">
        <v>500</v>
      </c>
      <c r="L94" s="26"/>
      <c r="M94" s="4" t="s">
        <v>20</v>
      </c>
      <c r="N94" s="23" t="s">
        <v>7</v>
      </c>
      <c r="O94" s="9" t="str">
        <f t="shared" ref="O94:O95" si="13">IF(N94="Cancelada","Inserir o motivo",IF(N94="Alterada","Inserir o motivo",IF(N94="Definida","situação a alterar",IF(N94="","",IF(N94="Por definir","sem data marcada",IF(N94="Realizada","-----"))))))</f>
        <v>-----</v>
      </c>
      <c r="P94" s="75"/>
      <c r="Q94" s="64"/>
      <c r="S94" s="40" t="str">
        <f>CONCATENATE(M94,N94)</f>
        <v>Plano AnualRealizada</v>
      </c>
      <c r="T94" s="40" t="str">
        <f>CONCATENATE(M94,G94)</f>
        <v>Plano AnualCinema</v>
      </c>
    </row>
    <row r="95" spans="1:20" ht="15" customHeight="1">
      <c r="A95" s="130" t="s">
        <v>139</v>
      </c>
      <c r="B95" s="59" t="s">
        <v>139</v>
      </c>
      <c r="C95" s="21">
        <v>13</v>
      </c>
      <c r="D95" s="18" t="s">
        <v>91</v>
      </c>
      <c r="E95" s="11" t="s">
        <v>3</v>
      </c>
      <c r="F95" s="7" t="s">
        <v>310</v>
      </c>
      <c r="G95" s="4" t="s">
        <v>18</v>
      </c>
      <c r="H95" s="73" t="s">
        <v>418</v>
      </c>
      <c r="I95" s="38"/>
      <c r="J95" s="38" t="s">
        <v>276</v>
      </c>
      <c r="K95" s="39">
        <v>100</v>
      </c>
      <c r="L95" s="26"/>
      <c r="M95" s="4" t="s">
        <v>20</v>
      </c>
      <c r="N95" s="23" t="s">
        <v>7</v>
      </c>
      <c r="O95" s="9" t="str">
        <f t="shared" si="13"/>
        <v>-----</v>
      </c>
      <c r="P95" s="75"/>
      <c r="Q95" s="64"/>
      <c r="S95" s="40" t="str">
        <f>CONCATENATE(M95,N95)</f>
        <v>Plano AnualRealizada</v>
      </c>
      <c r="T95" s="40" t="str">
        <f>CONCATENATE(M95,G95)</f>
        <v>Plano AnualDiv. Externo</v>
      </c>
    </row>
    <row r="96" spans="1:20" ht="15" customHeight="1">
      <c r="A96" s="130" t="s">
        <v>139</v>
      </c>
      <c r="B96" s="59" t="s">
        <v>139</v>
      </c>
      <c r="C96" s="21">
        <v>13</v>
      </c>
      <c r="D96" s="18"/>
      <c r="E96" s="11" t="s">
        <v>3</v>
      </c>
      <c r="F96" s="7" t="s">
        <v>527</v>
      </c>
      <c r="G96" s="4" t="s">
        <v>16</v>
      </c>
      <c r="H96" s="73" t="s">
        <v>414</v>
      </c>
      <c r="I96" s="38"/>
      <c r="J96" s="38" t="s">
        <v>276</v>
      </c>
      <c r="K96" s="39">
        <v>100</v>
      </c>
      <c r="L96" s="26"/>
      <c r="M96" s="4" t="s">
        <v>21</v>
      </c>
      <c r="N96" s="23" t="s">
        <v>7</v>
      </c>
      <c r="O96" s="9" t="str">
        <f>IF(N96="Cancelada","Inserir o motivo",IF(N96="Alterada","Inserir o motivo",IF(N96="Definida","situação a alterar",IF(N96="","",IF(N96="Por definir","sem data marcada",IF(N96="Realizada","-----"))))))</f>
        <v>-----</v>
      </c>
      <c r="P96" s="75"/>
      <c r="Q96" s="64"/>
      <c r="S96" s="40" t="str">
        <f t="shared" ref="S96:S159" si="14">CONCATENATE(M96,N96)</f>
        <v>Extra PlanoRealizada</v>
      </c>
      <c r="T96" s="40" t="str">
        <f t="shared" ref="T96:T159" si="15">CONCATENATE(M96,G96)</f>
        <v>Extra PlanoEspetáculo</v>
      </c>
    </row>
    <row r="97" spans="1:20" ht="15" customHeight="1">
      <c r="A97" s="130" t="s">
        <v>139</v>
      </c>
      <c r="B97" s="59" t="s">
        <v>139</v>
      </c>
      <c r="C97" s="21">
        <v>14</v>
      </c>
      <c r="D97" s="18"/>
      <c r="E97" s="11" t="s">
        <v>4</v>
      </c>
      <c r="F97" s="7" t="s">
        <v>15</v>
      </c>
      <c r="G97" s="4" t="s">
        <v>15</v>
      </c>
      <c r="H97" s="73" t="s">
        <v>441</v>
      </c>
      <c r="I97" s="38"/>
      <c r="J97" s="38" t="s">
        <v>276</v>
      </c>
      <c r="K97" s="39">
        <v>500</v>
      </c>
      <c r="L97" s="26"/>
      <c r="M97" s="4" t="s">
        <v>20</v>
      </c>
      <c r="N97" s="23" t="s">
        <v>7</v>
      </c>
      <c r="O97" s="9" t="str">
        <f>IF(N97="Cancelada","Inserir o motivo",IF(N97="Alterada","Inserir o motivo",IF(N97="Definida","situação a alterar",IF(N97="","",IF(N97="Por definir","sem data marcada",IF(N97="Realizada","-----"))))))</f>
        <v>-----</v>
      </c>
      <c r="P97" s="75"/>
      <c r="Q97" s="64"/>
      <c r="S97" s="40" t="str">
        <f t="shared" si="14"/>
        <v>Plano AnualRealizada</v>
      </c>
      <c r="T97" s="40" t="str">
        <f t="shared" si="15"/>
        <v>Plano AnualCinema</v>
      </c>
    </row>
    <row r="98" spans="1:20" ht="15" customHeight="1">
      <c r="A98" s="130" t="s">
        <v>139</v>
      </c>
      <c r="B98" s="59" t="s">
        <v>139</v>
      </c>
      <c r="C98" s="21">
        <v>15</v>
      </c>
      <c r="D98" s="18"/>
      <c r="E98" s="11" t="s">
        <v>5</v>
      </c>
      <c r="F98" s="7" t="s">
        <v>27</v>
      </c>
      <c r="G98" s="4" t="s">
        <v>14</v>
      </c>
      <c r="H98" s="73" t="s">
        <v>387</v>
      </c>
      <c r="I98" s="38"/>
      <c r="J98" s="38" t="s">
        <v>276</v>
      </c>
      <c r="K98" s="39">
        <v>35</v>
      </c>
      <c r="L98" s="26"/>
      <c r="M98" s="4" t="s">
        <v>20</v>
      </c>
      <c r="N98" s="23" t="s">
        <v>7</v>
      </c>
      <c r="O98" s="9" t="str">
        <f t="shared" ref="O98:O99" si="16">IF(N98="Cancelada","Inserir o motivo",IF(N98="Alterada","Inserir o motivo",IF(N98="Definida","situação a alterar",IF(N98="","",IF(N98="Por definir","sem data marcada",IF(N98="Realizada","-----"))))))</f>
        <v>-----</v>
      </c>
      <c r="P98" s="75"/>
      <c r="Q98" s="64"/>
      <c r="S98" s="40" t="str">
        <f t="shared" si="14"/>
        <v>Plano AnualRealizada</v>
      </c>
      <c r="T98" s="40" t="str">
        <f t="shared" si="15"/>
        <v>Plano AnualBiblioteca</v>
      </c>
    </row>
    <row r="99" spans="1:20" ht="15" customHeight="1">
      <c r="A99" s="130" t="s">
        <v>139</v>
      </c>
      <c r="B99" s="59" t="s">
        <v>139</v>
      </c>
      <c r="C99" s="21">
        <v>15</v>
      </c>
      <c r="D99" s="18"/>
      <c r="E99" s="11" t="s">
        <v>5</v>
      </c>
      <c r="F99" s="7" t="s">
        <v>553</v>
      </c>
      <c r="G99" s="4" t="s">
        <v>14</v>
      </c>
      <c r="H99" s="73" t="s">
        <v>388</v>
      </c>
      <c r="I99" s="38"/>
      <c r="J99" s="38" t="s">
        <v>276</v>
      </c>
      <c r="K99" s="39">
        <v>35</v>
      </c>
      <c r="L99" s="26"/>
      <c r="M99" s="4" t="s">
        <v>20</v>
      </c>
      <c r="N99" s="23" t="s">
        <v>7</v>
      </c>
      <c r="O99" s="9" t="str">
        <f t="shared" si="16"/>
        <v>-----</v>
      </c>
      <c r="P99" s="75"/>
      <c r="Q99" s="64"/>
      <c r="S99" s="40" t="str">
        <f t="shared" si="14"/>
        <v>Plano AnualRealizada</v>
      </c>
      <c r="T99" s="40" t="str">
        <f t="shared" si="15"/>
        <v>Plano AnualBiblioteca</v>
      </c>
    </row>
    <row r="100" spans="1:20" ht="15" customHeight="1">
      <c r="A100" s="130" t="s">
        <v>139</v>
      </c>
      <c r="B100" s="59" t="s">
        <v>139</v>
      </c>
      <c r="C100" s="21">
        <v>15</v>
      </c>
      <c r="D100" s="18" t="s">
        <v>107</v>
      </c>
      <c r="E100" s="11" t="s">
        <v>5</v>
      </c>
      <c r="F100" s="7" t="s">
        <v>559</v>
      </c>
      <c r="G100" s="4" t="s">
        <v>13</v>
      </c>
      <c r="H100" s="73" t="s">
        <v>414</v>
      </c>
      <c r="I100" s="38"/>
      <c r="J100" s="38" t="s">
        <v>276</v>
      </c>
      <c r="K100" s="39">
        <v>35</v>
      </c>
      <c r="L100" s="26"/>
      <c r="M100" s="4" t="s">
        <v>20</v>
      </c>
      <c r="N100" s="23" t="s">
        <v>7</v>
      </c>
      <c r="O100" s="9" t="str">
        <f>IF(N100="Cancelada","Inserir o motivo",IF(N100="Alterada","Inserir o motivo",IF(N100="Definida","situação a alterar",IF(N100="","",IF(N100="Por definir","sem data marcada",IF(N100="Realizada","-----"))))))</f>
        <v>-----</v>
      </c>
      <c r="P100" s="75"/>
      <c r="Q100" s="64"/>
      <c r="S100" s="40" t="str">
        <f t="shared" si="14"/>
        <v>Plano AnualRealizada</v>
      </c>
      <c r="T100" s="40" t="str">
        <f t="shared" si="15"/>
        <v>Plano AnualMuseu</v>
      </c>
    </row>
    <row r="101" spans="1:20" ht="15" customHeight="1">
      <c r="A101" s="130" t="s">
        <v>139</v>
      </c>
      <c r="B101" s="59" t="s">
        <v>139</v>
      </c>
      <c r="C101" s="21">
        <v>16</v>
      </c>
      <c r="D101" s="18"/>
      <c r="E101" s="11" t="s">
        <v>6</v>
      </c>
      <c r="F101" s="7" t="s">
        <v>27</v>
      </c>
      <c r="G101" s="4" t="s">
        <v>14</v>
      </c>
      <c r="H101" s="73" t="s">
        <v>387</v>
      </c>
      <c r="I101" s="38"/>
      <c r="J101" s="38" t="s">
        <v>276</v>
      </c>
      <c r="K101" s="39">
        <v>35</v>
      </c>
      <c r="L101" s="26"/>
      <c r="M101" s="4" t="s">
        <v>20</v>
      </c>
      <c r="N101" s="23" t="s">
        <v>7</v>
      </c>
      <c r="O101" s="9" t="str">
        <f t="shared" ref="O101" si="17">IF(N101="Cancelada","Inserir o motivo",IF(N101="Alterada","Inserir o motivo",IF(N101="Definida","situação a alterar",IF(N101="","",IF(N101="Por definir","sem data marcada",IF(N101="Realizada","-----"))))))</f>
        <v>-----</v>
      </c>
      <c r="P101" s="75"/>
      <c r="Q101" s="64"/>
      <c r="S101" s="40" t="str">
        <f t="shared" si="14"/>
        <v>Plano AnualRealizada</v>
      </c>
      <c r="T101" s="40" t="str">
        <f t="shared" si="15"/>
        <v>Plano AnualBiblioteca</v>
      </c>
    </row>
    <row r="102" spans="1:20" ht="15" customHeight="1">
      <c r="A102" s="130" t="s">
        <v>139</v>
      </c>
      <c r="B102" s="59" t="s">
        <v>139</v>
      </c>
      <c r="C102" s="21">
        <v>16</v>
      </c>
      <c r="D102" s="18" t="s">
        <v>94</v>
      </c>
      <c r="E102" s="11" t="s">
        <v>6</v>
      </c>
      <c r="F102" s="7" t="s">
        <v>554</v>
      </c>
      <c r="G102" s="4" t="s">
        <v>18</v>
      </c>
      <c r="H102" s="73" t="s">
        <v>418</v>
      </c>
      <c r="I102" s="38"/>
      <c r="J102" s="38" t="s">
        <v>276</v>
      </c>
      <c r="K102" s="39">
        <v>35</v>
      </c>
      <c r="L102" s="26"/>
      <c r="M102" s="4" t="s">
        <v>20</v>
      </c>
      <c r="N102" s="23" t="s">
        <v>7</v>
      </c>
      <c r="O102" s="9" t="str">
        <f>IF(N102="Cancelada","Inserir o motivo",IF(N102="Alterada","Inserir o motivo",IF(N102="Definida","situação a alterar",IF(N102="","",IF(N102="Por definir","sem data marcada",IF(N102="Realizada","-----"))))))</f>
        <v>-----</v>
      </c>
      <c r="P102" s="75"/>
      <c r="Q102" s="64"/>
      <c r="S102" s="40" t="str">
        <f t="shared" si="14"/>
        <v>Plano AnualRealizada</v>
      </c>
      <c r="T102" s="40" t="str">
        <f t="shared" si="15"/>
        <v>Plano AnualDiv. Externo</v>
      </c>
    </row>
    <row r="103" spans="1:20" ht="15" customHeight="1">
      <c r="A103" s="130" t="s">
        <v>139</v>
      </c>
      <c r="B103" s="59" t="s">
        <v>139</v>
      </c>
      <c r="C103" s="21">
        <v>17</v>
      </c>
      <c r="D103" s="18"/>
      <c r="E103" s="11" t="s">
        <v>0</v>
      </c>
      <c r="F103" s="7" t="s">
        <v>336</v>
      </c>
      <c r="G103" s="4" t="s">
        <v>14</v>
      </c>
      <c r="H103" s="73" t="s">
        <v>387</v>
      </c>
      <c r="I103" s="38"/>
      <c r="J103" s="38" t="s">
        <v>276</v>
      </c>
      <c r="K103" s="39">
        <v>40</v>
      </c>
      <c r="L103" s="26"/>
      <c r="M103" s="4" t="s">
        <v>20</v>
      </c>
      <c r="N103" s="23" t="s">
        <v>7</v>
      </c>
      <c r="O103" s="9" t="str">
        <f t="shared" ref="O103" si="18">IF(N103="Cancelada","Inserir o motivo",IF(N103="Alterada","Inserir o motivo",IF(N103="Definida","situação a alterar",IF(N103="","",IF(N103="Por definir","sem data marcada",IF(N103="Realizada","-----"))))))</f>
        <v>-----</v>
      </c>
      <c r="P103" s="75"/>
      <c r="Q103" s="64"/>
      <c r="S103" s="40" t="str">
        <f t="shared" si="14"/>
        <v>Plano AnualRealizada</v>
      </c>
      <c r="T103" s="40" t="str">
        <f t="shared" si="15"/>
        <v>Plano AnualBiblioteca</v>
      </c>
    </row>
    <row r="104" spans="1:20" ht="15" customHeight="1">
      <c r="A104" s="130" t="s">
        <v>139</v>
      </c>
      <c r="B104" s="59" t="s">
        <v>139</v>
      </c>
      <c r="C104" s="21">
        <v>17</v>
      </c>
      <c r="D104" s="18"/>
      <c r="E104" s="11" t="s">
        <v>0</v>
      </c>
      <c r="F104" s="7" t="s">
        <v>553</v>
      </c>
      <c r="G104" s="4" t="s">
        <v>14</v>
      </c>
      <c r="H104" s="73" t="s">
        <v>388</v>
      </c>
      <c r="I104" s="38"/>
      <c r="J104" s="38" t="s">
        <v>276</v>
      </c>
      <c r="K104" s="39">
        <v>40</v>
      </c>
      <c r="L104" s="26"/>
      <c r="M104" s="4" t="s">
        <v>20</v>
      </c>
      <c r="N104" s="23" t="s">
        <v>7</v>
      </c>
      <c r="O104" s="9" t="str">
        <f>IF(N104="Cancelada","Inserir o motivo",IF(N104="Alterada","Inserir o motivo",IF(N104="Definida","situação a alterar",IF(N104="","",IF(N104="Por definir","sem data marcada",IF(N104="Realizada","-----"))))))</f>
        <v>-----</v>
      </c>
      <c r="P104" s="75"/>
      <c r="Q104" s="64"/>
      <c r="S104" s="40" t="str">
        <f t="shared" si="14"/>
        <v>Plano AnualRealizada</v>
      </c>
      <c r="T104" s="40" t="str">
        <f t="shared" si="15"/>
        <v>Plano AnualBiblioteca</v>
      </c>
    </row>
    <row r="105" spans="1:20" ht="15" customHeight="1">
      <c r="A105" s="130" t="s">
        <v>139</v>
      </c>
      <c r="B105" s="59" t="s">
        <v>139</v>
      </c>
      <c r="C105" s="21">
        <v>18</v>
      </c>
      <c r="D105" s="18"/>
      <c r="E105" s="11" t="s">
        <v>1</v>
      </c>
      <c r="F105" s="7"/>
      <c r="G105" s="4"/>
      <c r="H105" s="73"/>
      <c r="I105" s="38"/>
      <c r="J105" s="38"/>
      <c r="K105" s="39"/>
      <c r="L105" s="26"/>
      <c r="M105" s="4"/>
      <c r="N105" s="23"/>
      <c r="O105" s="9" t="str">
        <f t="shared" ref="O105:O107" si="19">IF(N105="Cancelada","Inserir o motivo",IF(N105="Alterada","Inserir o motivo",IF(N105="Definida","situação a alterar",IF(N105="","",IF(N105="Por definir","sem data marcada",IF(N105="Realizada","-----"))))))</f>
        <v/>
      </c>
      <c r="P105" s="75"/>
      <c r="Q105" s="64"/>
      <c r="S105" s="40" t="str">
        <f t="shared" si="14"/>
        <v/>
      </c>
      <c r="T105" s="40" t="str">
        <f t="shared" si="15"/>
        <v/>
      </c>
    </row>
    <row r="106" spans="1:20" ht="15" customHeight="1">
      <c r="A106" s="130" t="s">
        <v>139</v>
      </c>
      <c r="B106" s="59" t="s">
        <v>139</v>
      </c>
      <c r="C106" s="21">
        <v>19</v>
      </c>
      <c r="D106" s="18"/>
      <c r="E106" s="11" t="s">
        <v>2</v>
      </c>
      <c r="F106" s="7" t="s">
        <v>15</v>
      </c>
      <c r="G106" s="4" t="s">
        <v>15</v>
      </c>
      <c r="H106" s="73" t="s">
        <v>441</v>
      </c>
      <c r="I106" s="38"/>
      <c r="J106" s="38" t="s">
        <v>276</v>
      </c>
      <c r="K106" s="39">
        <v>500</v>
      </c>
      <c r="L106" s="26"/>
      <c r="M106" s="4" t="s">
        <v>20</v>
      </c>
      <c r="N106" s="23" t="s">
        <v>7</v>
      </c>
      <c r="O106" s="9" t="str">
        <f t="shared" si="19"/>
        <v>-----</v>
      </c>
      <c r="P106" s="75"/>
      <c r="Q106" s="64"/>
      <c r="S106" s="40" t="str">
        <f t="shared" si="14"/>
        <v>Plano AnualRealizada</v>
      </c>
      <c r="T106" s="40" t="str">
        <f t="shared" si="15"/>
        <v>Plano AnualCinema</v>
      </c>
    </row>
    <row r="107" spans="1:20" ht="15" customHeight="1">
      <c r="A107" s="130" t="s">
        <v>139</v>
      </c>
      <c r="B107" s="59" t="s">
        <v>139</v>
      </c>
      <c r="C107" s="21">
        <v>20</v>
      </c>
      <c r="D107" s="18"/>
      <c r="E107" s="11" t="s">
        <v>3</v>
      </c>
      <c r="F107" s="7" t="s">
        <v>15</v>
      </c>
      <c r="G107" s="4" t="s">
        <v>15</v>
      </c>
      <c r="H107" s="73" t="s">
        <v>441</v>
      </c>
      <c r="I107" s="38"/>
      <c r="J107" s="38" t="s">
        <v>276</v>
      </c>
      <c r="K107" s="39">
        <v>500</v>
      </c>
      <c r="L107" s="26"/>
      <c r="M107" s="4" t="s">
        <v>20</v>
      </c>
      <c r="N107" s="23" t="s">
        <v>7</v>
      </c>
      <c r="O107" s="9" t="str">
        <f t="shared" si="19"/>
        <v>-----</v>
      </c>
      <c r="P107" s="75"/>
      <c r="Q107" s="64"/>
      <c r="S107" s="40" t="str">
        <f t="shared" si="14"/>
        <v>Plano AnualRealizada</v>
      </c>
      <c r="T107" s="40" t="str">
        <f t="shared" si="15"/>
        <v>Plano AnualCinema</v>
      </c>
    </row>
    <row r="108" spans="1:20" ht="15" customHeight="1">
      <c r="A108" s="130" t="s">
        <v>139</v>
      </c>
      <c r="B108" s="59" t="s">
        <v>139</v>
      </c>
      <c r="C108" s="21">
        <v>20</v>
      </c>
      <c r="D108" s="18"/>
      <c r="E108" s="11" t="s">
        <v>3</v>
      </c>
      <c r="F108" s="7" t="s">
        <v>527</v>
      </c>
      <c r="G108" s="4" t="s">
        <v>13</v>
      </c>
      <c r="H108" s="73" t="s">
        <v>414</v>
      </c>
      <c r="I108" s="38"/>
      <c r="J108" s="38" t="s">
        <v>276</v>
      </c>
      <c r="K108" s="39">
        <v>500</v>
      </c>
      <c r="L108" s="26"/>
      <c r="M108" s="4" t="s">
        <v>21</v>
      </c>
      <c r="N108" s="23" t="s">
        <v>7</v>
      </c>
      <c r="O108" s="9" t="str">
        <f>IF(N108="Cancelada","Inserir o motivo",IF(N108="Alterada","Inserir o motivo",IF(N108="Definida","situação a alterar",IF(N108="","",IF(N108="Por definir","sem data marcada",IF(N108="Realizada","-----"))))))</f>
        <v>-----</v>
      </c>
      <c r="P108" s="75"/>
      <c r="Q108" s="64"/>
      <c r="S108" s="40" t="str">
        <f t="shared" si="14"/>
        <v>Extra PlanoRealizada</v>
      </c>
      <c r="T108" s="40" t="str">
        <f t="shared" si="15"/>
        <v>Extra PlanoMuseu</v>
      </c>
    </row>
    <row r="109" spans="1:20" ht="15" customHeight="1">
      <c r="A109" s="130" t="s">
        <v>139</v>
      </c>
      <c r="B109" s="59" t="s">
        <v>139</v>
      </c>
      <c r="C109" s="21">
        <v>21</v>
      </c>
      <c r="D109" s="18"/>
      <c r="E109" s="11" t="s">
        <v>4</v>
      </c>
      <c r="F109" s="7"/>
      <c r="G109" s="4"/>
      <c r="H109" s="73"/>
      <c r="I109" s="38"/>
      <c r="J109" s="38"/>
      <c r="K109" s="39"/>
      <c r="L109" s="26"/>
      <c r="M109" s="4"/>
      <c r="N109" s="23"/>
      <c r="O109" s="9" t="str">
        <f t="shared" ref="O109:O110" si="20">IF(N109="Cancelada","Inserir o motivo",IF(N109="Alterada","Inserir o motivo",IF(N109="Definida","situação a alterar",IF(N109="","",IF(N109="Por definir","sem data marcada",IF(N109="Realizada","-----"))))))</f>
        <v/>
      </c>
      <c r="P109" s="75"/>
      <c r="Q109" s="64"/>
      <c r="S109" s="40" t="str">
        <f t="shared" si="14"/>
        <v/>
      </c>
      <c r="T109" s="40" t="str">
        <f t="shared" si="15"/>
        <v/>
      </c>
    </row>
    <row r="110" spans="1:20" ht="15" customHeight="1">
      <c r="A110" s="130" t="s">
        <v>139</v>
      </c>
      <c r="B110" s="59" t="s">
        <v>139</v>
      </c>
      <c r="C110" s="21">
        <v>22</v>
      </c>
      <c r="D110" s="18"/>
      <c r="E110" s="11" t="s">
        <v>5</v>
      </c>
      <c r="F110" s="7" t="s">
        <v>27</v>
      </c>
      <c r="G110" s="4" t="s">
        <v>14</v>
      </c>
      <c r="H110" s="73" t="s">
        <v>387</v>
      </c>
      <c r="I110" s="38"/>
      <c r="J110" s="38" t="s">
        <v>276</v>
      </c>
      <c r="K110" s="39">
        <v>35</v>
      </c>
      <c r="L110" s="26"/>
      <c r="M110" s="4" t="s">
        <v>20</v>
      </c>
      <c r="N110" s="23" t="s">
        <v>7</v>
      </c>
      <c r="O110" s="9" t="str">
        <f t="shared" si="20"/>
        <v>-----</v>
      </c>
      <c r="P110" s="75"/>
      <c r="Q110" s="64"/>
      <c r="S110" s="40" t="str">
        <f t="shared" si="14"/>
        <v>Plano AnualRealizada</v>
      </c>
      <c r="T110" s="40" t="str">
        <f t="shared" si="15"/>
        <v>Plano AnualBiblioteca</v>
      </c>
    </row>
    <row r="111" spans="1:20" ht="15" customHeight="1">
      <c r="A111" s="130" t="s">
        <v>139</v>
      </c>
      <c r="B111" s="59" t="s">
        <v>139</v>
      </c>
      <c r="C111" s="21">
        <v>22</v>
      </c>
      <c r="D111" s="18"/>
      <c r="E111" s="11" t="s">
        <v>5</v>
      </c>
      <c r="F111" s="7" t="s">
        <v>553</v>
      </c>
      <c r="G111" s="4" t="s">
        <v>14</v>
      </c>
      <c r="H111" s="73" t="s">
        <v>388</v>
      </c>
      <c r="I111" s="38"/>
      <c r="J111" s="38" t="s">
        <v>276</v>
      </c>
      <c r="K111" s="39">
        <v>35</v>
      </c>
      <c r="L111" s="26"/>
      <c r="M111" s="4" t="s">
        <v>20</v>
      </c>
      <c r="N111" s="23" t="s">
        <v>7</v>
      </c>
      <c r="O111" s="9" t="str">
        <f>IF(N111="Cancelada","Inserir o motivo",IF(N111="Alterada","Inserir o motivo",IF(N111="Definida","situação a alterar",IF(N111="","",IF(N111="Por definir","sem data marcada",IF(N111="Realizada","-----"))))))</f>
        <v>-----</v>
      </c>
      <c r="P111" s="75"/>
      <c r="Q111" s="64"/>
      <c r="S111" s="40" t="str">
        <f t="shared" si="14"/>
        <v>Plano AnualRealizada</v>
      </c>
      <c r="T111" s="40" t="str">
        <f t="shared" si="15"/>
        <v>Plano AnualBiblioteca</v>
      </c>
    </row>
    <row r="112" spans="1:20" ht="15" customHeight="1">
      <c r="A112" s="130" t="s">
        <v>139</v>
      </c>
      <c r="B112" s="59" t="s">
        <v>139</v>
      </c>
      <c r="C112" s="21">
        <v>23</v>
      </c>
      <c r="D112" s="18"/>
      <c r="E112" s="11" t="s">
        <v>6</v>
      </c>
      <c r="F112" s="7" t="s">
        <v>27</v>
      </c>
      <c r="G112" s="4" t="s">
        <v>14</v>
      </c>
      <c r="H112" s="73" t="s">
        <v>387</v>
      </c>
      <c r="I112" s="38"/>
      <c r="J112" s="38" t="s">
        <v>276</v>
      </c>
      <c r="K112" s="39">
        <v>35</v>
      </c>
      <c r="L112" s="26"/>
      <c r="M112" s="4" t="s">
        <v>20</v>
      </c>
      <c r="N112" s="23" t="s">
        <v>7</v>
      </c>
      <c r="O112" s="9" t="str">
        <f>IF(N112="Cancelada","Inserir o motivo",IF(N112="Alterada","Inserir o motivo",IF(N112="Definida","situação a alterar",IF(N112="","",IF(N112="Por definir","sem data marcada",IF(N112="Realizada","-----"))))))</f>
        <v>-----</v>
      </c>
      <c r="P112" s="75"/>
      <c r="Q112" s="64"/>
      <c r="S112" s="40" t="str">
        <f t="shared" si="14"/>
        <v>Plano AnualRealizada</v>
      </c>
      <c r="T112" s="40" t="str">
        <f t="shared" si="15"/>
        <v>Plano AnualBiblioteca</v>
      </c>
    </row>
    <row r="113" spans="1:20" ht="15" customHeight="1">
      <c r="A113" s="130" t="s">
        <v>139</v>
      </c>
      <c r="B113" s="59" t="s">
        <v>139</v>
      </c>
      <c r="C113" s="21">
        <v>24</v>
      </c>
      <c r="D113" s="18"/>
      <c r="E113" s="11" t="s">
        <v>0</v>
      </c>
      <c r="F113" s="7" t="s">
        <v>336</v>
      </c>
      <c r="G113" s="4" t="s">
        <v>14</v>
      </c>
      <c r="H113" s="73" t="s">
        <v>387</v>
      </c>
      <c r="I113" s="38"/>
      <c r="J113" s="38" t="s">
        <v>276</v>
      </c>
      <c r="K113" s="39">
        <v>40</v>
      </c>
      <c r="L113" s="26"/>
      <c r="M113" s="4" t="s">
        <v>20</v>
      </c>
      <c r="N113" s="23" t="s">
        <v>7</v>
      </c>
      <c r="O113" s="9" t="str">
        <f t="shared" ref="O113:O176" si="21">IF(N113="Cancelada","Inserir o motivo",IF(N113="Alterada","Inserir o motivo",IF(N113="Definida","situação a alterar",IF(N113="","",IF(N113="Por definir","sem data marcada",IF(N113="Realizada","-----"))))))</f>
        <v>-----</v>
      </c>
      <c r="P113" s="75"/>
      <c r="Q113" s="64"/>
      <c r="S113" s="40" t="str">
        <f t="shared" si="14"/>
        <v>Plano AnualRealizada</v>
      </c>
      <c r="T113" s="40" t="str">
        <f t="shared" si="15"/>
        <v>Plano AnualBiblioteca</v>
      </c>
    </row>
    <row r="114" spans="1:20" ht="15" customHeight="1">
      <c r="A114" s="130" t="s">
        <v>139</v>
      </c>
      <c r="B114" s="59" t="s">
        <v>139</v>
      </c>
      <c r="C114" s="21">
        <v>24</v>
      </c>
      <c r="D114" s="18"/>
      <c r="E114" s="11" t="s">
        <v>0</v>
      </c>
      <c r="F114" s="7" t="s">
        <v>553</v>
      </c>
      <c r="G114" s="4" t="s">
        <v>14</v>
      </c>
      <c r="H114" s="73" t="s">
        <v>388</v>
      </c>
      <c r="I114" s="38"/>
      <c r="J114" s="38" t="s">
        <v>276</v>
      </c>
      <c r="K114" s="39">
        <v>40</v>
      </c>
      <c r="L114" s="26"/>
      <c r="M114" s="4" t="s">
        <v>20</v>
      </c>
      <c r="N114" s="23" t="s">
        <v>7</v>
      </c>
      <c r="O114" s="9" t="str">
        <f t="shared" si="21"/>
        <v>-----</v>
      </c>
      <c r="P114" s="75"/>
      <c r="Q114" s="64"/>
      <c r="S114" s="40" t="str">
        <f t="shared" si="14"/>
        <v>Plano AnualRealizada</v>
      </c>
      <c r="T114" s="40" t="str">
        <f t="shared" si="15"/>
        <v>Plano AnualBiblioteca</v>
      </c>
    </row>
    <row r="115" spans="1:20" ht="15" customHeight="1">
      <c r="A115" s="130" t="s">
        <v>139</v>
      </c>
      <c r="B115" s="59" t="s">
        <v>139</v>
      </c>
      <c r="C115" s="21">
        <v>25</v>
      </c>
      <c r="D115" s="18"/>
      <c r="E115" s="11" t="s">
        <v>1</v>
      </c>
      <c r="F115" s="7"/>
      <c r="G115" s="4"/>
      <c r="H115" s="73"/>
      <c r="I115" s="38"/>
      <c r="J115" s="38"/>
      <c r="K115" s="39"/>
      <c r="L115" s="26"/>
      <c r="M115" s="4"/>
      <c r="N115" s="23"/>
      <c r="O115" s="9" t="str">
        <f t="shared" si="21"/>
        <v/>
      </c>
      <c r="P115" s="75"/>
      <c r="Q115" s="64"/>
      <c r="S115" s="40" t="str">
        <f t="shared" si="14"/>
        <v/>
      </c>
      <c r="T115" s="40" t="str">
        <f t="shared" si="15"/>
        <v/>
      </c>
    </row>
    <row r="116" spans="1:20" ht="15" customHeight="1">
      <c r="A116" s="130" t="s">
        <v>139</v>
      </c>
      <c r="B116" s="59" t="s">
        <v>139</v>
      </c>
      <c r="C116" s="21">
        <v>26</v>
      </c>
      <c r="D116" s="18"/>
      <c r="E116" s="11" t="s">
        <v>2</v>
      </c>
      <c r="F116" s="7" t="s">
        <v>15</v>
      </c>
      <c r="G116" s="4" t="s">
        <v>15</v>
      </c>
      <c r="H116" s="73" t="s">
        <v>441</v>
      </c>
      <c r="I116" s="38"/>
      <c r="J116" s="38" t="s">
        <v>276</v>
      </c>
      <c r="K116" s="39">
        <v>500</v>
      </c>
      <c r="L116" s="26"/>
      <c r="M116" s="4" t="s">
        <v>20</v>
      </c>
      <c r="N116" s="23" t="s">
        <v>7</v>
      </c>
      <c r="O116" s="9" t="str">
        <f t="shared" si="21"/>
        <v>-----</v>
      </c>
      <c r="P116" s="75"/>
      <c r="Q116" s="64"/>
      <c r="S116" s="40" t="str">
        <f t="shared" si="14"/>
        <v>Plano AnualRealizada</v>
      </c>
      <c r="T116" s="40" t="str">
        <f t="shared" si="15"/>
        <v>Plano AnualCinema</v>
      </c>
    </row>
    <row r="117" spans="1:20" ht="15" customHeight="1">
      <c r="A117" s="130" t="s">
        <v>139</v>
      </c>
      <c r="B117" s="59" t="s">
        <v>139</v>
      </c>
      <c r="C117" s="21">
        <v>27</v>
      </c>
      <c r="D117" s="18"/>
      <c r="E117" s="11" t="s">
        <v>3</v>
      </c>
      <c r="F117" s="7" t="s">
        <v>15</v>
      </c>
      <c r="G117" s="4" t="s">
        <v>15</v>
      </c>
      <c r="H117" s="73" t="s">
        <v>441</v>
      </c>
      <c r="I117" s="38"/>
      <c r="J117" s="38" t="s">
        <v>276</v>
      </c>
      <c r="K117" s="39">
        <v>500</v>
      </c>
      <c r="L117" s="26"/>
      <c r="M117" s="4" t="s">
        <v>20</v>
      </c>
      <c r="N117" s="23" t="s">
        <v>7</v>
      </c>
      <c r="O117" s="9" t="str">
        <f t="shared" si="21"/>
        <v>-----</v>
      </c>
      <c r="P117" s="75"/>
      <c r="Q117" s="64"/>
      <c r="S117" s="40" t="str">
        <f t="shared" si="14"/>
        <v>Plano AnualRealizada</v>
      </c>
      <c r="T117" s="40" t="str">
        <f t="shared" si="15"/>
        <v>Plano AnualCinema</v>
      </c>
    </row>
    <row r="118" spans="1:20" ht="15" customHeight="1">
      <c r="A118" s="130" t="s">
        <v>139</v>
      </c>
      <c r="B118" s="59" t="s">
        <v>139</v>
      </c>
      <c r="C118" s="21">
        <v>27</v>
      </c>
      <c r="D118" s="18" t="s">
        <v>103</v>
      </c>
      <c r="E118" s="11" t="s">
        <v>3</v>
      </c>
      <c r="F118" s="7" t="s">
        <v>525</v>
      </c>
      <c r="G118" s="4" t="s">
        <v>11</v>
      </c>
      <c r="H118" s="73" t="s">
        <v>424</v>
      </c>
      <c r="I118" s="38"/>
      <c r="J118" s="38" t="s">
        <v>276</v>
      </c>
      <c r="K118" s="39">
        <v>500</v>
      </c>
      <c r="L118" s="26"/>
      <c r="M118" s="4" t="s">
        <v>21</v>
      </c>
      <c r="N118" s="23" t="s">
        <v>7</v>
      </c>
      <c r="O118" s="9" t="str">
        <f t="shared" si="21"/>
        <v>-----</v>
      </c>
      <c r="P118" s="75"/>
      <c r="Q118" s="64"/>
      <c r="S118" s="40" t="str">
        <f t="shared" si="14"/>
        <v>Extra PlanoRealizada</v>
      </c>
      <c r="T118" s="40" t="str">
        <f t="shared" si="15"/>
        <v>Extra PlanoDesporto</v>
      </c>
    </row>
    <row r="119" spans="1:20" ht="15" customHeight="1">
      <c r="A119" s="130" t="s">
        <v>139</v>
      </c>
      <c r="B119" s="59" t="s">
        <v>139</v>
      </c>
      <c r="C119" s="21">
        <v>27</v>
      </c>
      <c r="D119" s="18"/>
      <c r="E119" s="11" t="s">
        <v>3</v>
      </c>
      <c r="F119" s="7" t="s">
        <v>527</v>
      </c>
      <c r="G119" s="4" t="s">
        <v>13</v>
      </c>
      <c r="H119" s="73" t="s">
        <v>414</v>
      </c>
      <c r="I119" s="38"/>
      <c r="J119" s="38" t="s">
        <v>276</v>
      </c>
      <c r="K119" s="39">
        <v>500</v>
      </c>
      <c r="L119" s="26"/>
      <c r="M119" s="4" t="s">
        <v>21</v>
      </c>
      <c r="N119" s="23" t="s">
        <v>7</v>
      </c>
      <c r="O119" s="9" t="str">
        <f t="shared" si="21"/>
        <v>-----</v>
      </c>
      <c r="P119" s="75"/>
      <c r="Q119" s="64"/>
      <c r="S119" s="40" t="str">
        <f t="shared" si="14"/>
        <v>Extra PlanoRealizada</v>
      </c>
      <c r="T119" s="40" t="str">
        <f t="shared" si="15"/>
        <v>Extra PlanoMuseu</v>
      </c>
    </row>
    <row r="120" spans="1:20" ht="15" customHeight="1">
      <c r="A120" s="130" t="s">
        <v>139</v>
      </c>
      <c r="B120" s="59" t="s">
        <v>139</v>
      </c>
      <c r="C120" s="21">
        <v>28</v>
      </c>
      <c r="D120" s="18"/>
      <c r="E120" s="11" t="s">
        <v>4</v>
      </c>
      <c r="F120" s="7" t="s">
        <v>15</v>
      </c>
      <c r="G120" s="4" t="s">
        <v>15</v>
      </c>
      <c r="H120" s="73" t="s">
        <v>441</v>
      </c>
      <c r="I120" s="38"/>
      <c r="J120" s="38" t="s">
        <v>276</v>
      </c>
      <c r="K120" s="39">
        <v>500</v>
      </c>
      <c r="L120" s="26"/>
      <c r="M120" s="4" t="s">
        <v>20</v>
      </c>
      <c r="N120" s="23" t="s">
        <v>7</v>
      </c>
      <c r="O120" s="9" t="str">
        <f t="shared" si="21"/>
        <v>-----</v>
      </c>
      <c r="P120" s="75"/>
      <c r="Q120" s="64"/>
      <c r="S120" s="40" t="str">
        <f t="shared" si="14"/>
        <v>Plano AnualRealizada</v>
      </c>
      <c r="T120" s="40" t="str">
        <f t="shared" si="15"/>
        <v>Plano AnualCinema</v>
      </c>
    </row>
    <row r="121" spans="1:20" ht="15" customHeight="1">
      <c r="A121" s="130" t="s">
        <v>139</v>
      </c>
      <c r="B121" s="59" t="s">
        <v>139</v>
      </c>
      <c r="C121" s="21">
        <v>28</v>
      </c>
      <c r="D121" s="18"/>
      <c r="E121" s="11" t="s">
        <v>4</v>
      </c>
      <c r="F121" s="7" t="s">
        <v>320</v>
      </c>
      <c r="G121" s="4" t="s">
        <v>12</v>
      </c>
      <c r="H121" s="73" t="s">
        <v>412</v>
      </c>
      <c r="I121" s="38"/>
      <c r="J121" s="38" t="s">
        <v>276</v>
      </c>
      <c r="K121" s="39">
        <v>500</v>
      </c>
      <c r="L121" s="26"/>
      <c r="M121" s="4" t="s">
        <v>20</v>
      </c>
      <c r="N121" s="23" t="s">
        <v>7</v>
      </c>
      <c r="O121" s="9" t="str">
        <f t="shared" si="21"/>
        <v>-----</v>
      </c>
      <c r="P121" s="75"/>
      <c r="Q121" s="64"/>
      <c r="S121" s="40" t="str">
        <f t="shared" si="14"/>
        <v>Plano AnualRealizada</v>
      </c>
      <c r="T121" s="40" t="str">
        <f t="shared" si="15"/>
        <v>Plano AnualTurismo</v>
      </c>
    </row>
    <row r="122" spans="1:20" ht="15" customHeight="1">
      <c r="A122" s="130" t="s">
        <v>139</v>
      </c>
      <c r="B122" s="59" t="s">
        <v>139</v>
      </c>
      <c r="C122" s="21">
        <v>28</v>
      </c>
      <c r="D122" s="18"/>
      <c r="E122" s="11" t="s">
        <v>4</v>
      </c>
      <c r="F122" s="7" t="s">
        <v>307</v>
      </c>
      <c r="G122" s="4" t="s">
        <v>18</v>
      </c>
      <c r="H122" s="73" t="s">
        <v>418</v>
      </c>
      <c r="I122" s="38"/>
      <c r="J122" s="38" t="s">
        <v>276</v>
      </c>
      <c r="K122" s="39">
        <v>200</v>
      </c>
      <c r="L122" s="26"/>
      <c r="M122" s="4" t="s">
        <v>20</v>
      </c>
      <c r="N122" s="23" t="s">
        <v>7</v>
      </c>
      <c r="O122" s="9" t="str">
        <f t="shared" si="21"/>
        <v>-----</v>
      </c>
      <c r="P122" s="75"/>
      <c r="Q122" s="64"/>
      <c r="S122" s="40" t="str">
        <f t="shared" si="14"/>
        <v>Plano AnualRealizada</v>
      </c>
      <c r="T122" s="40" t="str">
        <f t="shared" si="15"/>
        <v>Plano AnualDiv. Externo</v>
      </c>
    </row>
    <row r="123" spans="1:20" ht="15" customHeight="1">
      <c r="A123" s="130" t="s">
        <v>139</v>
      </c>
      <c r="B123" s="59" t="s">
        <v>139</v>
      </c>
      <c r="C123" s="21">
        <v>29</v>
      </c>
      <c r="D123" s="18"/>
      <c r="E123" s="11" t="s">
        <v>5</v>
      </c>
      <c r="F123" s="7" t="s">
        <v>524</v>
      </c>
      <c r="G123" s="4" t="s">
        <v>18</v>
      </c>
      <c r="H123" s="73" t="s">
        <v>418</v>
      </c>
      <c r="I123" s="38"/>
      <c r="J123" s="38" t="s">
        <v>276</v>
      </c>
      <c r="K123" s="39">
        <v>30</v>
      </c>
      <c r="L123" s="26"/>
      <c r="M123" s="4" t="s">
        <v>21</v>
      </c>
      <c r="N123" s="23" t="s">
        <v>7</v>
      </c>
      <c r="O123" s="9" t="str">
        <f t="shared" si="21"/>
        <v>-----</v>
      </c>
      <c r="P123" s="75"/>
      <c r="Q123" s="64"/>
      <c r="S123" s="40" t="str">
        <f t="shared" si="14"/>
        <v>Extra PlanoRealizada</v>
      </c>
      <c r="T123" s="40" t="str">
        <f t="shared" si="15"/>
        <v>Extra PlanoDiv. Externo</v>
      </c>
    </row>
    <row r="124" spans="1:20" ht="15" customHeight="1">
      <c r="A124" s="130" t="s">
        <v>139</v>
      </c>
      <c r="B124" s="59" t="s">
        <v>139</v>
      </c>
      <c r="C124" s="21">
        <v>29</v>
      </c>
      <c r="D124" s="18"/>
      <c r="E124" s="11" t="s">
        <v>5</v>
      </c>
      <c r="F124" s="7" t="s">
        <v>553</v>
      </c>
      <c r="G124" s="4" t="s">
        <v>14</v>
      </c>
      <c r="H124" s="73" t="s">
        <v>388</v>
      </c>
      <c r="I124" s="38"/>
      <c r="J124" s="38" t="s">
        <v>276</v>
      </c>
      <c r="K124" s="39">
        <v>30</v>
      </c>
      <c r="L124" s="26"/>
      <c r="M124" s="4" t="s">
        <v>20</v>
      </c>
      <c r="N124" s="23" t="s">
        <v>7</v>
      </c>
      <c r="O124" s="9" t="str">
        <f t="shared" si="21"/>
        <v>-----</v>
      </c>
      <c r="P124" s="75"/>
      <c r="Q124" s="64"/>
      <c r="S124" s="40" t="str">
        <f t="shared" si="14"/>
        <v>Plano AnualRealizada</v>
      </c>
      <c r="T124" s="40" t="str">
        <f t="shared" si="15"/>
        <v>Plano AnualBiblioteca</v>
      </c>
    </row>
    <row r="125" spans="1:20" ht="15" customHeight="1">
      <c r="A125" s="130" t="s">
        <v>140</v>
      </c>
      <c r="B125" s="59" t="s">
        <v>140</v>
      </c>
      <c r="C125" s="21" t="s">
        <v>36</v>
      </c>
      <c r="D125" s="18"/>
      <c r="E125" s="11" t="s">
        <v>38</v>
      </c>
      <c r="F125" s="7" t="s">
        <v>342</v>
      </c>
      <c r="G125" s="4" t="s">
        <v>14</v>
      </c>
      <c r="H125" s="73" t="s">
        <v>388</v>
      </c>
      <c r="I125" s="38"/>
      <c r="J125" s="38" t="s">
        <v>276</v>
      </c>
      <c r="K125" s="39">
        <v>20</v>
      </c>
      <c r="L125" s="26"/>
      <c r="M125" s="4" t="s">
        <v>20</v>
      </c>
      <c r="N125" s="23" t="s">
        <v>7</v>
      </c>
      <c r="O125" s="9" t="str">
        <f t="shared" si="21"/>
        <v>-----</v>
      </c>
      <c r="P125" s="75"/>
      <c r="Q125" s="64"/>
      <c r="S125" s="40" t="str">
        <f t="shared" si="14"/>
        <v>Plano AnualRealizada</v>
      </c>
      <c r="T125" s="40" t="str">
        <f t="shared" si="15"/>
        <v>Plano AnualBiblioteca</v>
      </c>
    </row>
    <row r="126" spans="1:20" ht="15" customHeight="1">
      <c r="A126" s="130" t="s">
        <v>140</v>
      </c>
      <c r="B126" s="59" t="s">
        <v>140</v>
      </c>
      <c r="C126" s="21">
        <v>1</v>
      </c>
      <c r="D126" s="18"/>
      <c r="E126" s="11" t="s">
        <v>6</v>
      </c>
      <c r="F126" s="7" t="s">
        <v>562</v>
      </c>
      <c r="G126" s="4" t="s">
        <v>153</v>
      </c>
      <c r="H126" s="73" t="s">
        <v>540</v>
      </c>
      <c r="I126" s="38"/>
      <c r="J126" s="38" t="s">
        <v>276</v>
      </c>
      <c r="K126" s="39">
        <v>35</v>
      </c>
      <c r="L126" s="26"/>
      <c r="M126" s="4" t="s">
        <v>20</v>
      </c>
      <c r="N126" s="23" t="s">
        <v>7</v>
      </c>
      <c r="O126" s="9" t="str">
        <f t="shared" si="21"/>
        <v>-----</v>
      </c>
      <c r="P126" s="75"/>
      <c r="Q126" s="64"/>
      <c r="S126" s="40" t="str">
        <f t="shared" si="14"/>
        <v>Plano AnualRealizada</v>
      </c>
      <c r="T126" s="40" t="str">
        <f t="shared" si="15"/>
        <v>Plano AnualCultura</v>
      </c>
    </row>
    <row r="127" spans="1:20" ht="15" customHeight="1">
      <c r="A127" s="130" t="s">
        <v>140</v>
      </c>
      <c r="B127" s="59" t="s">
        <v>140</v>
      </c>
      <c r="C127" s="21">
        <v>1</v>
      </c>
      <c r="D127" s="18"/>
      <c r="E127" s="11" t="s">
        <v>6</v>
      </c>
      <c r="F127" s="7" t="s">
        <v>27</v>
      </c>
      <c r="G127" s="4" t="s">
        <v>14</v>
      </c>
      <c r="H127" s="73" t="s">
        <v>387</v>
      </c>
      <c r="I127" s="38"/>
      <c r="J127" s="38" t="s">
        <v>276</v>
      </c>
      <c r="K127" s="39">
        <v>35</v>
      </c>
      <c r="L127" s="26"/>
      <c r="M127" s="4" t="s">
        <v>20</v>
      </c>
      <c r="N127" s="23" t="s">
        <v>7</v>
      </c>
      <c r="O127" s="9" t="str">
        <f t="shared" si="21"/>
        <v>-----</v>
      </c>
      <c r="P127" s="75"/>
      <c r="Q127" s="64"/>
      <c r="S127" s="40" t="str">
        <f t="shared" si="14"/>
        <v>Plano AnualRealizada</v>
      </c>
      <c r="T127" s="40" t="str">
        <f t="shared" si="15"/>
        <v>Plano AnualBiblioteca</v>
      </c>
    </row>
    <row r="128" spans="1:20" ht="15" customHeight="1">
      <c r="A128" s="130" t="s">
        <v>140</v>
      </c>
      <c r="B128" s="59" t="s">
        <v>140</v>
      </c>
      <c r="C128" s="21">
        <v>1</v>
      </c>
      <c r="D128" s="18" t="s">
        <v>90</v>
      </c>
      <c r="E128" s="11" t="s">
        <v>6</v>
      </c>
      <c r="F128" s="7" t="s">
        <v>218</v>
      </c>
      <c r="G128" s="4" t="s">
        <v>12</v>
      </c>
      <c r="H128" s="73" t="s">
        <v>411</v>
      </c>
      <c r="I128" s="38"/>
      <c r="J128" s="38" t="s">
        <v>276</v>
      </c>
      <c r="K128" s="39">
        <v>0</v>
      </c>
      <c r="L128" s="26"/>
      <c r="M128" s="4" t="s">
        <v>20</v>
      </c>
      <c r="N128" s="23" t="s">
        <v>7</v>
      </c>
      <c r="O128" s="9" t="str">
        <f t="shared" si="21"/>
        <v>-----</v>
      </c>
      <c r="P128" s="75"/>
      <c r="Q128" s="64"/>
      <c r="S128" s="40" t="str">
        <f t="shared" si="14"/>
        <v>Plano AnualRealizada</v>
      </c>
      <c r="T128" s="40" t="str">
        <f t="shared" si="15"/>
        <v>Plano AnualTurismo</v>
      </c>
    </row>
    <row r="129" spans="1:20" ht="15" customHeight="1">
      <c r="A129" s="130" t="s">
        <v>140</v>
      </c>
      <c r="B129" s="59" t="s">
        <v>140</v>
      </c>
      <c r="C129" s="21">
        <v>2</v>
      </c>
      <c r="D129" s="18"/>
      <c r="E129" s="11" t="s">
        <v>0</v>
      </c>
      <c r="F129" s="7" t="s">
        <v>562</v>
      </c>
      <c r="G129" s="4" t="s">
        <v>153</v>
      </c>
      <c r="H129" s="73" t="s">
        <v>540</v>
      </c>
      <c r="I129" s="38"/>
      <c r="J129" s="38" t="s">
        <v>276</v>
      </c>
      <c r="K129" s="39">
        <v>40</v>
      </c>
      <c r="L129" s="26"/>
      <c r="M129" s="4" t="s">
        <v>20</v>
      </c>
      <c r="N129" s="23" t="s">
        <v>7</v>
      </c>
      <c r="O129" s="9" t="str">
        <f t="shared" si="21"/>
        <v>-----</v>
      </c>
      <c r="P129" s="75"/>
      <c r="Q129" s="64"/>
      <c r="S129" s="40" t="str">
        <f t="shared" si="14"/>
        <v>Plano AnualRealizada</v>
      </c>
      <c r="T129" s="40" t="str">
        <f t="shared" si="15"/>
        <v>Plano AnualCultura</v>
      </c>
    </row>
    <row r="130" spans="1:20" ht="15" customHeight="1">
      <c r="A130" s="130" t="s">
        <v>140</v>
      </c>
      <c r="B130" s="59" t="s">
        <v>140</v>
      </c>
      <c r="C130" s="21">
        <v>2</v>
      </c>
      <c r="D130" s="18"/>
      <c r="E130" s="11" t="s">
        <v>0</v>
      </c>
      <c r="F130" s="7" t="s">
        <v>336</v>
      </c>
      <c r="G130" s="4" t="s">
        <v>14</v>
      </c>
      <c r="H130" s="73" t="s">
        <v>387</v>
      </c>
      <c r="I130" s="38"/>
      <c r="J130" s="38" t="s">
        <v>276</v>
      </c>
      <c r="K130" s="39">
        <v>40</v>
      </c>
      <c r="L130" s="26"/>
      <c r="M130" s="4" t="s">
        <v>20</v>
      </c>
      <c r="N130" s="23" t="s">
        <v>7</v>
      </c>
      <c r="O130" s="9" t="str">
        <f t="shared" si="21"/>
        <v>-----</v>
      </c>
      <c r="P130" s="75"/>
      <c r="Q130" s="64"/>
      <c r="S130" s="40" t="str">
        <f t="shared" si="14"/>
        <v>Plano AnualRealizada</v>
      </c>
      <c r="T130" s="40" t="str">
        <f t="shared" si="15"/>
        <v>Plano AnualBiblioteca</v>
      </c>
    </row>
    <row r="131" spans="1:20" ht="15" customHeight="1">
      <c r="A131" s="130" t="s">
        <v>140</v>
      </c>
      <c r="B131" s="59" t="s">
        <v>140</v>
      </c>
      <c r="C131" s="21">
        <v>2</v>
      </c>
      <c r="D131" s="18"/>
      <c r="E131" s="11" t="s">
        <v>0</v>
      </c>
      <c r="F131" s="7" t="s">
        <v>553</v>
      </c>
      <c r="G131" s="4" t="s">
        <v>14</v>
      </c>
      <c r="H131" s="73" t="s">
        <v>388</v>
      </c>
      <c r="I131" s="38"/>
      <c r="J131" s="38" t="s">
        <v>276</v>
      </c>
      <c r="K131" s="39">
        <v>40</v>
      </c>
      <c r="L131" s="26"/>
      <c r="M131" s="4" t="s">
        <v>20</v>
      </c>
      <c r="N131" s="23" t="s">
        <v>7</v>
      </c>
      <c r="O131" s="9" t="str">
        <f t="shared" si="21"/>
        <v>-----</v>
      </c>
      <c r="P131" s="75"/>
      <c r="Q131" s="64"/>
      <c r="S131" s="40" t="str">
        <f t="shared" si="14"/>
        <v>Plano AnualRealizada</v>
      </c>
      <c r="T131" s="40" t="str">
        <f t="shared" si="15"/>
        <v>Plano AnualBiblioteca</v>
      </c>
    </row>
    <row r="132" spans="1:20" ht="15" customHeight="1">
      <c r="A132" s="130" t="s">
        <v>140</v>
      </c>
      <c r="B132" s="59" t="s">
        <v>140</v>
      </c>
      <c r="C132" s="21">
        <v>3</v>
      </c>
      <c r="D132" s="18"/>
      <c r="E132" s="11" t="s">
        <v>1</v>
      </c>
      <c r="F132" s="7"/>
      <c r="G132" s="4"/>
      <c r="H132" s="73"/>
      <c r="I132" s="38"/>
      <c r="J132" s="38"/>
      <c r="K132" s="39"/>
      <c r="L132" s="26"/>
      <c r="M132" s="4"/>
      <c r="N132" s="23"/>
      <c r="O132" s="9" t="str">
        <f t="shared" si="21"/>
        <v/>
      </c>
      <c r="P132" s="75"/>
      <c r="Q132" s="64"/>
      <c r="S132" s="40" t="str">
        <f t="shared" si="14"/>
        <v/>
      </c>
      <c r="T132" s="40" t="str">
        <f t="shared" si="15"/>
        <v/>
      </c>
    </row>
    <row r="133" spans="1:20" ht="15" customHeight="1">
      <c r="A133" s="130" t="s">
        <v>140</v>
      </c>
      <c r="B133" s="59" t="s">
        <v>140</v>
      </c>
      <c r="C133" s="21">
        <v>4</v>
      </c>
      <c r="D133" s="18"/>
      <c r="E133" s="11" t="s">
        <v>2</v>
      </c>
      <c r="F133" s="7" t="s">
        <v>15</v>
      </c>
      <c r="G133" s="4" t="s">
        <v>15</v>
      </c>
      <c r="H133" s="73" t="s">
        <v>441</v>
      </c>
      <c r="I133" s="38"/>
      <c r="J133" s="38" t="s">
        <v>276</v>
      </c>
      <c r="K133" s="39">
        <v>500</v>
      </c>
      <c r="L133" s="26"/>
      <c r="M133" s="4" t="s">
        <v>20</v>
      </c>
      <c r="N133" s="23" t="s">
        <v>7</v>
      </c>
      <c r="O133" s="9" t="str">
        <f t="shared" si="21"/>
        <v>-----</v>
      </c>
      <c r="P133" s="75"/>
      <c r="Q133" s="64"/>
      <c r="S133" s="40" t="str">
        <f t="shared" si="14"/>
        <v>Plano AnualRealizada</v>
      </c>
      <c r="T133" s="40" t="str">
        <f t="shared" si="15"/>
        <v>Plano AnualCinema</v>
      </c>
    </row>
    <row r="134" spans="1:20" ht="15" customHeight="1">
      <c r="A134" s="130" t="s">
        <v>140</v>
      </c>
      <c r="B134" s="59" t="s">
        <v>140</v>
      </c>
      <c r="C134" s="21">
        <v>4</v>
      </c>
      <c r="D134" s="18" t="s">
        <v>81</v>
      </c>
      <c r="E134" s="11" t="s">
        <v>2</v>
      </c>
      <c r="F134" s="7" t="s">
        <v>266</v>
      </c>
      <c r="G134" s="4" t="s">
        <v>18</v>
      </c>
      <c r="H134" s="73" t="s">
        <v>418</v>
      </c>
      <c r="I134" s="38"/>
      <c r="J134" s="38" t="s">
        <v>276</v>
      </c>
      <c r="K134" s="39">
        <v>400</v>
      </c>
      <c r="L134" s="26"/>
      <c r="M134" s="4" t="s">
        <v>20</v>
      </c>
      <c r="N134" s="23" t="s">
        <v>7</v>
      </c>
      <c r="O134" s="9" t="str">
        <f t="shared" si="21"/>
        <v>-----</v>
      </c>
      <c r="P134" s="75"/>
      <c r="Q134" s="64"/>
      <c r="S134" s="40" t="str">
        <f t="shared" si="14"/>
        <v>Plano AnualRealizada</v>
      </c>
      <c r="T134" s="40" t="str">
        <f t="shared" si="15"/>
        <v>Plano AnualDiv. Externo</v>
      </c>
    </row>
    <row r="135" spans="1:20" ht="15" customHeight="1">
      <c r="A135" s="130" t="s">
        <v>140</v>
      </c>
      <c r="B135" s="59" t="s">
        <v>140</v>
      </c>
      <c r="C135" s="21">
        <v>4</v>
      </c>
      <c r="D135" s="18" t="s">
        <v>82</v>
      </c>
      <c r="E135" s="11" t="s">
        <v>2</v>
      </c>
      <c r="F135" s="7" t="s">
        <v>211</v>
      </c>
      <c r="G135" s="4" t="s">
        <v>12</v>
      </c>
      <c r="H135" s="73" t="s">
        <v>309</v>
      </c>
      <c r="I135" s="38"/>
      <c r="J135" s="38" t="s">
        <v>276</v>
      </c>
      <c r="K135" s="39">
        <v>400</v>
      </c>
      <c r="L135" s="26"/>
      <c r="M135" s="4" t="s">
        <v>20</v>
      </c>
      <c r="N135" s="23" t="s">
        <v>7</v>
      </c>
      <c r="O135" s="9" t="str">
        <f t="shared" si="21"/>
        <v>-----</v>
      </c>
      <c r="P135" s="75"/>
      <c r="Q135" s="64"/>
      <c r="S135" s="40" t="str">
        <f t="shared" si="14"/>
        <v>Plano AnualRealizada</v>
      </c>
      <c r="T135" s="40" t="str">
        <f t="shared" si="15"/>
        <v>Plano AnualTurismo</v>
      </c>
    </row>
    <row r="136" spans="1:20" ht="15" customHeight="1">
      <c r="A136" s="130" t="s">
        <v>140</v>
      </c>
      <c r="B136" s="59" t="s">
        <v>140</v>
      </c>
      <c r="C136" s="21">
        <v>5</v>
      </c>
      <c r="D136" s="18"/>
      <c r="E136" s="11" t="s">
        <v>3</v>
      </c>
      <c r="F136" s="7" t="s">
        <v>527</v>
      </c>
      <c r="G136" s="4" t="s">
        <v>13</v>
      </c>
      <c r="H136" s="73" t="s">
        <v>414</v>
      </c>
      <c r="I136" s="38"/>
      <c r="J136" s="38" t="s">
        <v>276</v>
      </c>
      <c r="K136" s="39">
        <v>500</v>
      </c>
      <c r="L136" s="26"/>
      <c r="M136" s="4" t="s">
        <v>20</v>
      </c>
      <c r="N136" s="23" t="s">
        <v>7</v>
      </c>
      <c r="O136" s="9" t="str">
        <f t="shared" si="21"/>
        <v>-----</v>
      </c>
      <c r="P136" s="75"/>
      <c r="Q136" s="64"/>
      <c r="S136" s="40" t="str">
        <f t="shared" si="14"/>
        <v>Plano AnualRealizada</v>
      </c>
      <c r="T136" s="40" t="str">
        <f t="shared" si="15"/>
        <v>Plano AnualMuseu</v>
      </c>
    </row>
    <row r="137" spans="1:20" ht="15" customHeight="1">
      <c r="A137" s="130" t="s">
        <v>140</v>
      </c>
      <c r="B137" s="59" t="s">
        <v>140</v>
      </c>
      <c r="C137" s="21">
        <v>5</v>
      </c>
      <c r="D137" s="18"/>
      <c r="E137" s="11" t="s">
        <v>3</v>
      </c>
      <c r="F137" s="7" t="s">
        <v>15</v>
      </c>
      <c r="G137" s="4" t="s">
        <v>15</v>
      </c>
      <c r="H137" s="73" t="s">
        <v>441</v>
      </c>
      <c r="I137" s="38"/>
      <c r="J137" s="38" t="s">
        <v>276</v>
      </c>
      <c r="K137" s="39">
        <v>500</v>
      </c>
      <c r="L137" s="26"/>
      <c r="M137" s="4" t="s">
        <v>20</v>
      </c>
      <c r="N137" s="23" t="s">
        <v>7</v>
      </c>
      <c r="O137" s="9" t="str">
        <f t="shared" si="21"/>
        <v>-----</v>
      </c>
      <c r="P137" s="75"/>
      <c r="Q137" s="64"/>
      <c r="S137" s="40" t="str">
        <f t="shared" si="14"/>
        <v>Plano AnualRealizada</v>
      </c>
      <c r="T137" s="40" t="str">
        <f t="shared" si="15"/>
        <v>Plano AnualCinema</v>
      </c>
    </row>
    <row r="138" spans="1:20" ht="15" customHeight="1">
      <c r="A138" s="130" t="s">
        <v>140</v>
      </c>
      <c r="B138" s="59" t="s">
        <v>140</v>
      </c>
      <c r="C138" s="21">
        <v>5</v>
      </c>
      <c r="D138" s="18" t="s">
        <v>106</v>
      </c>
      <c r="E138" s="11" t="s">
        <v>3</v>
      </c>
      <c r="F138" s="7" t="s">
        <v>295</v>
      </c>
      <c r="G138" s="4" t="s">
        <v>13</v>
      </c>
      <c r="H138" s="73" t="s">
        <v>413</v>
      </c>
      <c r="I138" s="38"/>
      <c r="J138" s="38" t="s">
        <v>276</v>
      </c>
      <c r="K138" s="39">
        <v>150</v>
      </c>
      <c r="L138" s="26"/>
      <c r="M138" s="4" t="s">
        <v>20</v>
      </c>
      <c r="N138" s="23" t="s">
        <v>7</v>
      </c>
      <c r="O138" s="9" t="str">
        <f t="shared" si="21"/>
        <v>-----</v>
      </c>
      <c r="P138" s="75"/>
      <c r="Q138" s="64"/>
      <c r="S138" s="40" t="str">
        <f t="shared" si="14"/>
        <v>Plano AnualRealizada</v>
      </c>
      <c r="T138" s="40" t="str">
        <f t="shared" si="15"/>
        <v>Plano AnualMuseu</v>
      </c>
    </row>
    <row r="139" spans="1:20" ht="15" customHeight="1">
      <c r="A139" s="130" t="s">
        <v>140</v>
      </c>
      <c r="B139" s="59" t="s">
        <v>140</v>
      </c>
      <c r="C139" s="21">
        <v>5</v>
      </c>
      <c r="D139" s="18" t="s">
        <v>82</v>
      </c>
      <c r="E139" s="11" t="s">
        <v>2</v>
      </c>
      <c r="F139" s="7" t="s">
        <v>556</v>
      </c>
      <c r="G139" s="4" t="s">
        <v>18</v>
      </c>
      <c r="H139" s="73" t="s">
        <v>418</v>
      </c>
      <c r="I139" s="38"/>
      <c r="J139" s="38" t="s">
        <v>276</v>
      </c>
      <c r="K139" s="39">
        <v>150</v>
      </c>
      <c r="L139" s="26"/>
      <c r="M139" s="4" t="s">
        <v>21</v>
      </c>
      <c r="N139" s="23" t="s">
        <v>7</v>
      </c>
      <c r="O139" s="9" t="str">
        <f t="shared" si="21"/>
        <v>-----</v>
      </c>
      <c r="P139" s="75"/>
      <c r="Q139" s="64"/>
      <c r="S139" s="40" t="str">
        <f t="shared" si="14"/>
        <v>Extra PlanoRealizada</v>
      </c>
      <c r="T139" s="40" t="str">
        <f t="shared" si="15"/>
        <v>Extra PlanoDiv. Externo</v>
      </c>
    </row>
    <row r="140" spans="1:20" ht="15" customHeight="1">
      <c r="A140" s="130" t="s">
        <v>140</v>
      </c>
      <c r="B140" s="59" t="s">
        <v>140</v>
      </c>
      <c r="C140" s="21">
        <v>6</v>
      </c>
      <c r="D140" s="18"/>
      <c r="E140" s="11" t="s">
        <v>4</v>
      </c>
      <c r="F140" s="7" t="s">
        <v>495</v>
      </c>
      <c r="G140" s="4" t="s">
        <v>12</v>
      </c>
      <c r="H140" s="73" t="s">
        <v>440</v>
      </c>
      <c r="I140" s="38"/>
      <c r="J140" s="38" t="s">
        <v>276</v>
      </c>
      <c r="K140" s="39">
        <v>400</v>
      </c>
      <c r="L140" s="26"/>
      <c r="M140" s="4" t="s">
        <v>20</v>
      </c>
      <c r="N140" s="23" t="s">
        <v>7</v>
      </c>
      <c r="O140" s="9" t="str">
        <f t="shared" si="21"/>
        <v>-----</v>
      </c>
      <c r="P140" s="75"/>
      <c r="Q140" s="64"/>
      <c r="S140" s="40" t="str">
        <f t="shared" si="14"/>
        <v>Plano AnualRealizada</v>
      </c>
      <c r="T140" s="40" t="str">
        <f t="shared" si="15"/>
        <v>Plano AnualTurismo</v>
      </c>
    </row>
    <row r="141" spans="1:20" ht="15" customHeight="1">
      <c r="A141" s="130" t="s">
        <v>140</v>
      </c>
      <c r="B141" s="59" t="s">
        <v>140</v>
      </c>
      <c r="C141" s="21">
        <v>6</v>
      </c>
      <c r="D141" s="18"/>
      <c r="E141" s="11" t="s">
        <v>4</v>
      </c>
      <c r="F141" s="7" t="s">
        <v>526</v>
      </c>
      <c r="G141" s="4" t="s">
        <v>18</v>
      </c>
      <c r="H141" s="73" t="s">
        <v>418</v>
      </c>
      <c r="I141" s="38"/>
      <c r="J141" s="38" t="s">
        <v>276</v>
      </c>
      <c r="K141" s="39">
        <v>400</v>
      </c>
      <c r="L141" s="26"/>
      <c r="M141" s="4" t="s">
        <v>21</v>
      </c>
      <c r="N141" s="23" t="s">
        <v>7</v>
      </c>
      <c r="O141" s="9" t="str">
        <f t="shared" si="21"/>
        <v>-----</v>
      </c>
      <c r="P141" s="75"/>
      <c r="Q141" s="64"/>
      <c r="S141" s="40" t="str">
        <f t="shared" si="14"/>
        <v>Extra PlanoRealizada</v>
      </c>
      <c r="T141" s="40" t="str">
        <f t="shared" si="15"/>
        <v>Extra PlanoDiv. Externo</v>
      </c>
    </row>
    <row r="142" spans="1:20" ht="15" customHeight="1">
      <c r="A142" s="130" t="s">
        <v>140</v>
      </c>
      <c r="B142" s="59" t="s">
        <v>140</v>
      </c>
      <c r="C142" s="21">
        <v>7</v>
      </c>
      <c r="D142" s="18"/>
      <c r="E142" s="11" t="s">
        <v>5</v>
      </c>
      <c r="F142" s="7" t="s">
        <v>553</v>
      </c>
      <c r="G142" s="4" t="s">
        <v>14</v>
      </c>
      <c r="H142" s="73" t="s">
        <v>388</v>
      </c>
      <c r="I142" s="38"/>
      <c r="J142" s="38" t="s">
        <v>276</v>
      </c>
      <c r="K142" s="39">
        <v>40</v>
      </c>
      <c r="L142" s="26"/>
      <c r="M142" s="4" t="s">
        <v>20</v>
      </c>
      <c r="N142" s="23" t="s">
        <v>7</v>
      </c>
      <c r="O142" s="9" t="str">
        <f t="shared" si="21"/>
        <v>-----</v>
      </c>
      <c r="P142" s="75"/>
      <c r="Q142" s="64"/>
      <c r="S142" s="40" t="str">
        <f t="shared" si="14"/>
        <v>Plano AnualRealizada</v>
      </c>
      <c r="T142" s="40" t="str">
        <f t="shared" si="15"/>
        <v>Plano AnualBiblioteca</v>
      </c>
    </row>
    <row r="143" spans="1:20" ht="15" customHeight="1">
      <c r="A143" s="130" t="s">
        <v>140</v>
      </c>
      <c r="B143" s="59" t="s">
        <v>140</v>
      </c>
      <c r="C143" s="21">
        <v>7</v>
      </c>
      <c r="D143" s="18"/>
      <c r="E143" s="11" t="s">
        <v>5</v>
      </c>
      <c r="F143" s="7" t="s">
        <v>27</v>
      </c>
      <c r="G143" s="4" t="s">
        <v>14</v>
      </c>
      <c r="H143" s="73" t="s">
        <v>387</v>
      </c>
      <c r="I143" s="38"/>
      <c r="J143" s="38" t="s">
        <v>276</v>
      </c>
      <c r="K143" s="39">
        <v>35</v>
      </c>
      <c r="L143" s="26"/>
      <c r="M143" s="4" t="s">
        <v>20</v>
      </c>
      <c r="N143" s="23" t="s">
        <v>7</v>
      </c>
      <c r="O143" s="9" t="str">
        <f t="shared" si="21"/>
        <v>-----</v>
      </c>
      <c r="P143" s="75"/>
      <c r="Q143" s="64"/>
      <c r="S143" s="40" t="str">
        <f t="shared" si="14"/>
        <v>Plano AnualRealizada</v>
      </c>
      <c r="T143" s="40" t="str">
        <f t="shared" si="15"/>
        <v>Plano AnualBiblioteca</v>
      </c>
    </row>
    <row r="144" spans="1:20" ht="15" customHeight="1">
      <c r="A144" s="130" t="s">
        <v>140</v>
      </c>
      <c r="B144" s="59" t="s">
        <v>140</v>
      </c>
      <c r="C144" s="21">
        <v>8</v>
      </c>
      <c r="D144" s="18"/>
      <c r="E144" s="11" t="s">
        <v>6</v>
      </c>
      <c r="F144" s="7" t="s">
        <v>294</v>
      </c>
      <c r="G144" s="4" t="s">
        <v>13</v>
      </c>
      <c r="H144" s="73" t="s">
        <v>431</v>
      </c>
      <c r="I144" s="38"/>
      <c r="J144" s="38" t="s">
        <v>276</v>
      </c>
      <c r="K144" s="39">
        <v>200</v>
      </c>
      <c r="L144" s="26"/>
      <c r="M144" s="4" t="s">
        <v>20</v>
      </c>
      <c r="N144" s="23" t="s">
        <v>8</v>
      </c>
      <c r="O144" s="9" t="s">
        <v>30</v>
      </c>
      <c r="P144" s="75"/>
      <c r="Q144" s="64"/>
      <c r="S144" s="40" t="str">
        <f t="shared" si="14"/>
        <v>Plano AnualCancelada</v>
      </c>
      <c r="T144" s="40" t="str">
        <f t="shared" si="15"/>
        <v>Plano AnualMuseu</v>
      </c>
    </row>
    <row r="145" spans="1:20" ht="15" customHeight="1">
      <c r="A145" s="130" t="s">
        <v>140</v>
      </c>
      <c r="B145" s="59" t="s">
        <v>140</v>
      </c>
      <c r="C145" s="21">
        <v>8</v>
      </c>
      <c r="D145" s="18"/>
      <c r="E145" s="11" t="s">
        <v>6</v>
      </c>
      <c r="F145" s="7" t="s">
        <v>27</v>
      </c>
      <c r="G145" s="4" t="s">
        <v>14</v>
      </c>
      <c r="H145" s="73" t="s">
        <v>387</v>
      </c>
      <c r="I145" s="38"/>
      <c r="J145" s="38" t="s">
        <v>276</v>
      </c>
      <c r="K145" s="39">
        <v>35</v>
      </c>
      <c r="L145" s="26"/>
      <c r="M145" s="4" t="s">
        <v>20</v>
      </c>
      <c r="N145" s="23" t="s">
        <v>7</v>
      </c>
      <c r="O145" s="9" t="str">
        <f t="shared" si="21"/>
        <v>-----</v>
      </c>
      <c r="P145" s="75"/>
      <c r="Q145" s="64"/>
      <c r="S145" s="40" t="str">
        <f t="shared" si="14"/>
        <v>Plano AnualRealizada</v>
      </c>
      <c r="T145" s="40" t="str">
        <f t="shared" si="15"/>
        <v>Plano AnualBiblioteca</v>
      </c>
    </row>
    <row r="146" spans="1:20" ht="15" customHeight="1">
      <c r="A146" s="130" t="s">
        <v>140</v>
      </c>
      <c r="B146" s="59" t="s">
        <v>140</v>
      </c>
      <c r="C146" s="21">
        <v>9</v>
      </c>
      <c r="D146" s="18"/>
      <c r="E146" s="11" t="s">
        <v>0</v>
      </c>
      <c r="F146" s="7" t="s">
        <v>553</v>
      </c>
      <c r="G146" s="4" t="s">
        <v>14</v>
      </c>
      <c r="H146" s="73" t="s">
        <v>388</v>
      </c>
      <c r="I146" s="38"/>
      <c r="J146" s="38" t="s">
        <v>276</v>
      </c>
      <c r="K146" s="39">
        <v>40</v>
      </c>
      <c r="L146" s="26"/>
      <c r="M146" s="4" t="s">
        <v>20</v>
      </c>
      <c r="N146" s="23" t="s">
        <v>7</v>
      </c>
      <c r="O146" s="9" t="str">
        <f t="shared" si="21"/>
        <v>-----</v>
      </c>
      <c r="P146" s="75"/>
      <c r="Q146" s="64"/>
      <c r="S146" s="40" t="str">
        <f t="shared" si="14"/>
        <v>Plano AnualRealizada</v>
      </c>
      <c r="T146" s="40" t="str">
        <f t="shared" si="15"/>
        <v>Plano AnualBiblioteca</v>
      </c>
    </row>
    <row r="147" spans="1:20" ht="15" customHeight="1">
      <c r="A147" s="130" t="s">
        <v>140</v>
      </c>
      <c r="B147" s="59" t="s">
        <v>140</v>
      </c>
      <c r="C147" s="21">
        <v>9</v>
      </c>
      <c r="D147" s="18"/>
      <c r="E147" s="11" t="s">
        <v>0</v>
      </c>
      <c r="F147" s="7" t="s">
        <v>336</v>
      </c>
      <c r="G147" s="4" t="s">
        <v>14</v>
      </c>
      <c r="H147" s="73" t="s">
        <v>387</v>
      </c>
      <c r="I147" s="38"/>
      <c r="J147" s="38" t="s">
        <v>276</v>
      </c>
      <c r="K147" s="39">
        <v>40</v>
      </c>
      <c r="L147" s="26"/>
      <c r="M147" s="4" t="s">
        <v>20</v>
      </c>
      <c r="N147" s="23" t="s">
        <v>7</v>
      </c>
      <c r="O147" s="9" t="str">
        <f t="shared" si="21"/>
        <v>-----</v>
      </c>
      <c r="P147" s="75"/>
      <c r="Q147" s="64"/>
      <c r="S147" s="40" t="str">
        <f t="shared" si="14"/>
        <v>Plano AnualRealizada</v>
      </c>
      <c r="T147" s="40" t="str">
        <f t="shared" si="15"/>
        <v>Plano AnualBiblioteca</v>
      </c>
    </row>
    <row r="148" spans="1:20" ht="15" customHeight="1">
      <c r="A148" s="130" t="s">
        <v>140</v>
      </c>
      <c r="B148" s="59" t="s">
        <v>140</v>
      </c>
      <c r="C148" s="21">
        <v>10</v>
      </c>
      <c r="D148" s="18"/>
      <c r="E148" s="11" t="s">
        <v>1</v>
      </c>
      <c r="F148" s="7"/>
      <c r="G148" s="4"/>
      <c r="H148" s="73"/>
      <c r="I148" s="38"/>
      <c r="J148" s="38"/>
      <c r="K148" s="39"/>
      <c r="L148" s="26"/>
      <c r="M148" s="4"/>
      <c r="N148" s="23"/>
      <c r="O148" s="9" t="str">
        <f t="shared" si="21"/>
        <v/>
      </c>
      <c r="P148" s="75"/>
      <c r="Q148" s="64"/>
      <c r="S148" s="40" t="str">
        <f t="shared" si="14"/>
        <v/>
      </c>
      <c r="T148" s="40" t="str">
        <f t="shared" si="15"/>
        <v/>
      </c>
    </row>
    <row r="149" spans="1:20" ht="15" customHeight="1">
      <c r="A149" s="130" t="s">
        <v>140</v>
      </c>
      <c r="B149" s="59" t="s">
        <v>140</v>
      </c>
      <c r="C149" s="21">
        <v>11</v>
      </c>
      <c r="D149" s="18"/>
      <c r="E149" s="11" t="s">
        <v>2</v>
      </c>
      <c r="F149" s="7" t="s">
        <v>563</v>
      </c>
      <c r="G149" s="4" t="s">
        <v>11</v>
      </c>
      <c r="H149" s="73" t="s">
        <v>418</v>
      </c>
      <c r="I149" s="38"/>
      <c r="J149" s="38" t="s">
        <v>276</v>
      </c>
      <c r="K149" s="39">
        <v>500</v>
      </c>
      <c r="L149" s="26"/>
      <c r="M149" s="4" t="s">
        <v>21</v>
      </c>
      <c r="N149" s="23" t="s">
        <v>7</v>
      </c>
      <c r="O149" s="9" t="str">
        <f>IF(N149="Cancelada","Inserir o motivo",IF(N149="Alterada","Inserir o motivo",IF(N149="Definida","situação a alterar",IF(N149="","",IF(N149="Por definir","sem data marcada",IF(N149="Realizada","-----"))))))</f>
        <v>-----</v>
      </c>
      <c r="P149" s="75"/>
      <c r="Q149" s="64"/>
      <c r="S149" s="40" t="str">
        <f>CONCATENATE(M149,N149)</f>
        <v>Extra PlanoRealizada</v>
      </c>
      <c r="T149" s="40" t="str">
        <f>CONCATENATE(M149,G149)</f>
        <v>Extra PlanoDesporto</v>
      </c>
    </row>
    <row r="150" spans="1:20" ht="15" customHeight="1">
      <c r="A150" s="130" t="s">
        <v>140</v>
      </c>
      <c r="B150" s="59" t="s">
        <v>140</v>
      </c>
      <c r="C150" s="21">
        <v>11</v>
      </c>
      <c r="D150" s="18"/>
      <c r="E150" s="11" t="s">
        <v>2</v>
      </c>
      <c r="F150" s="7" t="s">
        <v>15</v>
      </c>
      <c r="G150" s="4" t="s">
        <v>15</v>
      </c>
      <c r="H150" s="73" t="s">
        <v>441</v>
      </c>
      <c r="I150" s="38"/>
      <c r="J150" s="38" t="s">
        <v>276</v>
      </c>
      <c r="K150" s="39">
        <v>500</v>
      </c>
      <c r="L150" s="26"/>
      <c r="M150" s="4" t="s">
        <v>20</v>
      </c>
      <c r="N150" s="23" t="s">
        <v>7</v>
      </c>
      <c r="O150" s="9" t="str">
        <f t="shared" si="21"/>
        <v>-----</v>
      </c>
      <c r="P150" s="75"/>
      <c r="Q150" s="64"/>
      <c r="S150" s="40" t="str">
        <f t="shared" si="14"/>
        <v>Plano AnualRealizada</v>
      </c>
      <c r="T150" s="40" t="str">
        <f t="shared" si="15"/>
        <v>Plano AnualCinema</v>
      </c>
    </row>
    <row r="151" spans="1:20" ht="15" customHeight="1">
      <c r="A151" s="130" t="s">
        <v>140</v>
      </c>
      <c r="B151" s="59" t="s">
        <v>140</v>
      </c>
      <c r="C151" s="21">
        <v>12</v>
      </c>
      <c r="D151" s="18"/>
      <c r="E151" s="11" t="s">
        <v>3</v>
      </c>
      <c r="F151" s="7" t="s">
        <v>15</v>
      </c>
      <c r="G151" s="4" t="s">
        <v>15</v>
      </c>
      <c r="H151" s="73" t="s">
        <v>441</v>
      </c>
      <c r="I151" s="38"/>
      <c r="J151" s="38" t="s">
        <v>276</v>
      </c>
      <c r="K151" s="39">
        <v>500</v>
      </c>
      <c r="L151" s="26"/>
      <c r="M151" s="4" t="s">
        <v>20</v>
      </c>
      <c r="N151" s="23" t="s">
        <v>7</v>
      </c>
      <c r="O151" s="9" t="str">
        <f t="shared" si="21"/>
        <v>-----</v>
      </c>
      <c r="P151" s="75"/>
      <c r="Q151" s="64"/>
      <c r="S151" s="40" t="str">
        <f t="shared" si="14"/>
        <v>Plano AnualRealizada</v>
      </c>
      <c r="T151" s="40" t="str">
        <f t="shared" si="15"/>
        <v>Plano AnualCinema</v>
      </c>
    </row>
    <row r="152" spans="1:20" ht="15" customHeight="1">
      <c r="A152" s="130" t="s">
        <v>140</v>
      </c>
      <c r="B152" s="59" t="s">
        <v>140</v>
      </c>
      <c r="C152" s="21">
        <v>12</v>
      </c>
      <c r="D152" s="18" t="s">
        <v>90</v>
      </c>
      <c r="E152" s="11" t="s">
        <v>3</v>
      </c>
      <c r="F152" s="7" t="s">
        <v>209</v>
      </c>
      <c r="G152" s="4" t="s">
        <v>12</v>
      </c>
      <c r="H152" s="73" t="s">
        <v>412</v>
      </c>
      <c r="I152" s="38"/>
      <c r="J152" s="38" t="s">
        <v>276</v>
      </c>
      <c r="K152" s="39">
        <v>200</v>
      </c>
      <c r="L152" s="26"/>
      <c r="M152" s="4" t="s">
        <v>20</v>
      </c>
      <c r="N152" s="23" t="s">
        <v>7</v>
      </c>
      <c r="O152" s="9" t="str">
        <f t="shared" si="21"/>
        <v>-----</v>
      </c>
      <c r="P152" s="75"/>
      <c r="Q152" s="64"/>
      <c r="S152" s="40" t="str">
        <f t="shared" si="14"/>
        <v>Plano AnualRealizada</v>
      </c>
      <c r="T152" s="40" t="str">
        <f t="shared" si="15"/>
        <v>Plano AnualTurismo</v>
      </c>
    </row>
    <row r="153" spans="1:20" ht="15" customHeight="1">
      <c r="A153" s="130" t="s">
        <v>140</v>
      </c>
      <c r="B153" s="59" t="s">
        <v>140</v>
      </c>
      <c r="C153" s="21">
        <v>13</v>
      </c>
      <c r="D153" s="18"/>
      <c r="E153" s="11" t="s">
        <v>4</v>
      </c>
      <c r="F153" s="7" t="s">
        <v>174</v>
      </c>
      <c r="G153" s="4" t="s">
        <v>18</v>
      </c>
      <c r="H153" s="73" t="s">
        <v>418</v>
      </c>
      <c r="I153" s="38"/>
      <c r="J153" s="38" t="s">
        <v>276</v>
      </c>
      <c r="K153" s="39">
        <v>200</v>
      </c>
      <c r="L153" s="26"/>
      <c r="M153" s="4" t="s">
        <v>20</v>
      </c>
      <c r="N153" s="23" t="s">
        <v>7</v>
      </c>
      <c r="O153" s="9" t="str">
        <f t="shared" si="21"/>
        <v>-----</v>
      </c>
      <c r="P153" s="75"/>
      <c r="Q153" s="64"/>
      <c r="S153" s="40" t="str">
        <f t="shared" si="14"/>
        <v>Plano AnualRealizada</v>
      </c>
      <c r="T153" s="40" t="str">
        <f t="shared" si="15"/>
        <v>Plano AnualDiv. Externo</v>
      </c>
    </row>
    <row r="154" spans="1:20" ht="15" customHeight="1">
      <c r="A154" s="130" t="s">
        <v>140</v>
      </c>
      <c r="B154" s="59" t="s">
        <v>140</v>
      </c>
      <c r="C154" s="21">
        <v>13</v>
      </c>
      <c r="D154" s="18"/>
      <c r="E154" s="11" t="s">
        <v>4</v>
      </c>
      <c r="F154" s="7" t="s">
        <v>560</v>
      </c>
      <c r="G154" s="4" t="s">
        <v>11</v>
      </c>
      <c r="H154" s="73" t="s">
        <v>423</v>
      </c>
      <c r="I154" s="38"/>
      <c r="J154" s="38" t="s">
        <v>276</v>
      </c>
      <c r="K154" s="39">
        <v>200</v>
      </c>
      <c r="L154" s="26"/>
      <c r="M154" s="4" t="s">
        <v>20</v>
      </c>
      <c r="N154" s="23" t="s">
        <v>7</v>
      </c>
      <c r="O154" s="9" t="str">
        <f t="shared" si="21"/>
        <v>-----</v>
      </c>
      <c r="P154" s="75"/>
      <c r="Q154" s="64"/>
      <c r="S154" s="40" t="str">
        <f t="shared" si="14"/>
        <v>Plano AnualRealizada</v>
      </c>
      <c r="T154" s="40" t="str">
        <f t="shared" si="15"/>
        <v>Plano AnualDesporto</v>
      </c>
    </row>
    <row r="155" spans="1:20" ht="15" customHeight="1">
      <c r="A155" s="130" t="s">
        <v>140</v>
      </c>
      <c r="B155" s="59" t="s">
        <v>140</v>
      </c>
      <c r="C155" s="21">
        <v>14</v>
      </c>
      <c r="D155" s="18"/>
      <c r="E155" s="11" t="s">
        <v>5</v>
      </c>
      <c r="F155" s="7" t="s">
        <v>27</v>
      </c>
      <c r="G155" s="4" t="s">
        <v>14</v>
      </c>
      <c r="H155" s="73" t="s">
        <v>387</v>
      </c>
      <c r="I155" s="38"/>
      <c r="J155" s="38" t="s">
        <v>276</v>
      </c>
      <c r="K155" s="39">
        <v>35</v>
      </c>
      <c r="L155" s="26"/>
      <c r="M155" s="4" t="s">
        <v>20</v>
      </c>
      <c r="N155" s="23" t="s">
        <v>7</v>
      </c>
      <c r="O155" s="9" t="str">
        <f t="shared" si="21"/>
        <v>-----</v>
      </c>
      <c r="P155" s="75"/>
      <c r="Q155" s="64"/>
      <c r="S155" s="40" t="str">
        <f t="shared" si="14"/>
        <v>Plano AnualRealizada</v>
      </c>
      <c r="T155" s="40" t="str">
        <f t="shared" si="15"/>
        <v>Plano AnualBiblioteca</v>
      </c>
    </row>
    <row r="156" spans="1:20" ht="15" customHeight="1">
      <c r="A156" s="130" t="s">
        <v>140</v>
      </c>
      <c r="B156" s="59" t="s">
        <v>140</v>
      </c>
      <c r="C156" s="21">
        <v>14</v>
      </c>
      <c r="D156" s="18"/>
      <c r="E156" s="11" t="s">
        <v>5</v>
      </c>
      <c r="F156" s="7" t="s">
        <v>553</v>
      </c>
      <c r="G156" s="4" t="s">
        <v>14</v>
      </c>
      <c r="H156" s="73" t="s">
        <v>388</v>
      </c>
      <c r="I156" s="38"/>
      <c r="J156" s="38" t="s">
        <v>276</v>
      </c>
      <c r="K156" s="39">
        <v>40</v>
      </c>
      <c r="L156" s="26"/>
      <c r="M156" s="4" t="s">
        <v>20</v>
      </c>
      <c r="N156" s="23" t="s">
        <v>7</v>
      </c>
      <c r="O156" s="9" t="str">
        <f t="shared" si="21"/>
        <v>-----</v>
      </c>
      <c r="P156" s="75"/>
      <c r="Q156" s="64"/>
      <c r="S156" s="40" t="str">
        <f t="shared" si="14"/>
        <v>Plano AnualRealizada</v>
      </c>
      <c r="T156" s="40" t="str">
        <f t="shared" si="15"/>
        <v>Plano AnualBiblioteca</v>
      </c>
    </row>
    <row r="157" spans="1:20" ht="15" customHeight="1">
      <c r="A157" s="130" t="s">
        <v>140</v>
      </c>
      <c r="B157" s="59" t="s">
        <v>140</v>
      </c>
      <c r="C157" s="21">
        <v>15</v>
      </c>
      <c r="D157" s="18"/>
      <c r="E157" s="11" t="s">
        <v>6</v>
      </c>
      <c r="F157" s="7" t="s">
        <v>27</v>
      </c>
      <c r="G157" s="4" t="s">
        <v>14</v>
      </c>
      <c r="H157" s="73" t="s">
        <v>387</v>
      </c>
      <c r="I157" s="38"/>
      <c r="J157" s="38" t="s">
        <v>276</v>
      </c>
      <c r="K157" s="39">
        <v>35</v>
      </c>
      <c r="L157" s="26"/>
      <c r="M157" s="4" t="s">
        <v>20</v>
      </c>
      <c r="N157" s="23" t="s">
        <v>7</v>
      </c>
      <c r="O157" s="9" t="str">
        <f t="shared" si="21"/>
        <v>-----</v>
      </c>
      <c r="P157" s="75"/>
      <c r="Q157" s="64"/>
      <c r="S157" s="40" t="str">
        <f t="shared" si="14"/>
        <v>Plano AnualRealizada</v>
      </c>
      <c r="T157" s="40" t="str">
        <f t="shared" si="15"/>
        <v>Plano AnualBiblioteca</v>
      </c>
    </row>
    <row r="158" spans="1:20" ht="15" customHeight="1">
      <c r="A158" s="130" t="s">
        <v>140</v>
      </c>
      <c r="B158" s="59" t="s">
        <v>140</v>
      </c>
      <c r="C158" s="21">
        <v>16</v>
      </c>
      <c r="D158" s="18"/>
      <c r="E158" s="11" t="s">
        <v>0</v>
      </c>
      <c r="F158" s="7" t="s">
        <v>336</v>
      </c>
      <c r="G158" s="4" t="s">
        <v>14</v>
      </c>
      <c r="H158" s="73" t="s">
        <v>387</v>
      </c>
      <c r="I158" s="38"/>
      <c r="J158" s="38" t="s">
        <v>276</v>
      </c>
      <c r="K158" s="39">
        <v>40</v>
      </c>
      <c r="L158" s="26"/>
      <c r="M158" s="4" t="s">
        <v>20</v>
      </c>
      <c r="N158" s="23" t="s">
        <v>7</v>
      </c>
      <c r="O158" s="9" t="str">
        <f t="shared" si="21"/>
        <v>-----</v>
      </c>
      <c r="P158" s="75"/>
      <c r="Q158" s="64"/>
      <c r="S158" s="40" t="str">
        <f t="shared" si="14"/>
        <v>Plano AnualRealizada</v>
      </c>
      <c r="T158" s="40" t="str">
        <f t="shared" si="15"/>
        <v>Plano AnualBiblioteca</v>
      </c>
    </row>
    <row r="159" spans="1:20" ht="15" customHeight="1">
      <c r="A159" s="130" t="s">
        <v>140</v>
      </c>
      <c r="B159" s="59" t="s">
        <v>140</v>
      </c>
      <c r="C159" s="21">
        <v>16</v>
      </c>
      <c r="D159" s="18"/>
      <c r="E159" s="11" t="s">
        <v>0</v>
      </c>
      <c r="F159" s="7" t="s">
        <v>553</v>
      </c>
      <c r="G159" s="4" t="s">
        <v>14</v>
      </c>
      <c r="H159" s="73" t="s">
        <v>388</v>
      </c>
      <c r="I159" s="38"/>
      <c r="J159" s="38" t="s">
        <v>276</v>
      </c>
      <c r="K159" s="39">
        <v>40</v>
      </c>
      <c r="L159" s="26"/>
      <c r="M159" s="4" t="s">
        <v>20</v>
      </c>
      <c r="N159" s="23" t="s">
        <v>7</v>
      </c>
      <c r="O159" s="9" t="str">
        <f t="shared" si="21"/>
        <v>-----</v>
      </c>
      <c r="P159" s="75"/>
      <c r="Q159" s="64"/>
      <c r="S159" s="40" t="str">
        <f t="shared" si="14"/>
        <v>Plano AnualRealizada</v>
      </c>
      <c r="T159" s="40" t="str">
        <f t="shared" si="15"/>
        <v>Plano AnualBiblioteca</v>
      </c>
    </row>
    <row r="160" spans="1:20" ht="15" customHeight="1">
      <c r="A160" s="130" t="s">
        <v>140</v>
      </c>
      <c r="B160" s="59" t="s">
        <v>140</v>
      </c>
      <c r="C160" s="21">
        <v>16</v>
      </c>
      <c r="D160" s="18"/>
      <c r="E160" s="11" t="s">
        <v>0</v>
      </c>
      <c r="F160" s="7" t="s">
        <v>555</v>
      </c>
      <c r="G160" s="4" t="s">
        <v>14</v>
      </c>
      <c r="H160" s="73" t="s">
        <v>388</v>
      </c>
      <c r="I160" s="38"/>
      <c r="J160" s="38" t="s">
        <v>276</v>
      </c>
      <c r="K160" s="39">
        <v>40</v>
      </c>
      <c r="L160" s="26"/>
      <c r="M160" s="4" t="s">
        <v>20</v>
      </c>
      <c r="N160" s="23" t="s">
        <v>7</v>
      </c>
      <c r="O160" s="9" t="str">
        <f t="shared" si="21"/>
        <v>-----</v>
      </c>
      <c r="P160" s="75"/>
      <c r="Q160" s="64"/>
      <c r="S160" s="40" t="str">
        <f t="shared" ref="S160:S223" si="22">CONCATENATE(M160,N160)</f>
        <v>Plano AnualRealizada</v>
      </c>
      <c r="T160" s="40" t="str">
        <f t="shared" ref="T160:T223" si="23">CONCATENATE(M160,G160)</f>
        <v>Plano AnualBiblioteca</v>
      </c>
    </row>
    <row r="161" spans="1:20" ht="15" customHeight="1">
      <c r="A161" s="130" t="s">
        <v>140</v>
      </c>
      <c r="B161" s="59" t="s">
        <v>140</v>
      </c>
      <c r="C161" s="21">
        <v>16</v>
      </c>
      <c r="D161" s="18"/>
      <c r="E161" s="11" t="s">
        <v>0</v>
      </c>
      <c r="F161" s="7" t="s">
        <v>564</v>
      </c>
      <c r="G161" s="4" t="s">
        <v>18</v>
      </c>
      <c r="H161" s="73" t="s">
        <v>418</v>
      </c>
      <c r="I161" s="38"/>
      <c r="J161" s="38" t="s">
        <v>276</v>
      </c>
      <c r="K161" s="39">
        <v>40</v>
      </c>
      <c r="L161" s="26"/>
      <c r="M161" s="4" t="s">
        <v>21</v>
      </c>
      <c r="N161" s="23" t="s">
        <v>7</v>
      </c>
      <c r="O161" s="9" t="str">
        <f t="shared" si="21"/>
        <v>-----</v>
      </c>
      <c r="P161" s="75"/>
      <c r="Q161" s="64"/>
      <c r="S161" s="40" t="str">
        <f t="shared" si="22"/>
        <v>Extra PlanoRealizada</v>
      </c>
      <c r="T161" s="40" t="str">
        <f t="shared" si="23"/>
        <v>Extra PlanoDiv. Externo</v>
      </c>
    </row>
    <row r="162" spans="1:20" ht="15" customHeight="1">
      <c r="A162" s="130" t="s">
        <v>140</v>
      </c>
      <c r="B162" s="59" t="s">
        <v>140</v>
      </c>
      <c r="C162" s="21">
        <v>17</v>
      </c>
      <c r="D162" s="18"/>
      <c r="E162" s="11" t="s">
        <v>1</v>
      </c>
      <c r="F162" s="7" t="s">
        <v>15</v>
      </c>
      <c r="G162" s="4" t="s">
        <v>15</v>
      </c>
      <c r="H162" s="73" t="s">
        <v>441</v>
      </c>
      <c r="I162" s="38"/>
      <c r="J162" s="38" t="s">
        <v>276</v>
      </c>
      <c r="K162" s="39">
        <v>500</v>
      </c>
      <c r="L162" s="26"/>
      <c r="M162" s="4" t="s">
        <v>20</v>
      </c>
      <c r="N162" s="23" t="s">
        <v>7</v>
      </c>
      <c r="O162" s="9" t="str">
        <f t="shared" si="21"/>
        <v>-----</v>
      </c>
      <c r="P162" s="75"/>
      <c r="Q162" s="64"/>
      <c r="S162" s="40" t="str">
        <f t="shared" si="22"/>
        <v>Plano AnualRealizada</v>
      </c>
      <c r="T162" s="40" t="str">
        <f t="shared" si="23"/>
        <v>Plano AnualCinema</v>
      </c>
    </row>
    <row r="163" spans="1:20" ht="15" customHeight="1">
      <c r="A163" s="130" t="s">
        <v>140</v>
      </c>
      <c r="B163" s="59" t="s">
        <v>140</v>
      </c>
      <c r="C163" s="21">
        <v>18</v>
      </c>
      <c r="D163" s="18"/>
      <c r="E163" s="11" t="s">
        <v>2</v>
      </c>
      <c r="F163" s="7" t="s">
        <v>481</v>
      </c>
      <c r="G163" s="4" t="s">
        <v>153</v>
      </c>
      <c r="H163" s="73" t="s">
        <v>434</v>
      </c>
      <c r="I163" s="38"/>
      <c r="J163" s="38" t="s">
        <v>276</v>
      </c>
      <c r="K163" s="39">
        <v>50</v>
      </c>
      <c r="L163" s="26"/>
      <c r="M163" s="4" t="s">
        <v>20</v>
      </c>
      <c r="N163" s="23" t="s">
        <v>7</v>
      </c>
      <c r="O163" s="9" t="str">
        <f t="shared" si="21"/>
        <v>-----</v>
      </c>
      <c r="P163" s="75"/>
      <c r="Q163" s="64"/>
      <c r="S163" s="40" t="str">
        <f t="shared" si="22"/>
        <v>Plano AnualRealizada</v>
      </c>
      <c r="T163" s="40" t="str">
        <f t="shared" si="23"/>
        <v>Plano AnualCultura</v>
      </c>
    </row>
    <row r="164" spans="1:20" ht="15" customHeight="1">
      <c r="A164" s="130" t="s">
        <v>140</v>
      </c>
      <c r="B164" s="59" t="s">
        <v>140</v>
      </c>
      <c r="C164" s="21">
        <v>18</v>
      </c>
      <c r="D164" s="18" t="s">
        <v>107</v>
      </c>
      <c r="E164" s="11" t="s">
        <v>2</v>
      </c>
      <c r="F164" s="7" t="s">
        <v>219</v>
      </c>
      <c r="G164" s="4" t="s">
        <v>12</v>
      </c>
      <c r="H164" s="73" t="s">
        <v>411</v>
      </c>
      <c r="I164" s="38"/>
      <c r="J164" s="38" t="s">
        <v>276</v>
      </c>
      <c r="K164" s="39">
        <v>100</v>
      </c>
      <c r="L164" s="26"/>
      <c r="M164" s="4" t="s">
        <v>20</v>
      </c>
      <c r="N164" s="23" t="s">
        <v>7</v>
      </c>
      <c r="O164" s="9" t="str">
        <f t="shared" si="21"/>
        <v>-----</v>
      </c>
      <c r="P164" s="75"/>
      <c r="Q164" s="64"/>
      <c r="S164" s="40" t="str">
        <f t="shared" si="22"/>
        <v>Plano AnualRealizada</v>
      </c>
      <c r="T164" s="40" t="str">
        <f t="shared" si="23"/>
        <v>Plano AnualTurismo</v>
      </c>
    </row>
    <row r="165" spans="1:20" ht="15" customHeight="1">
      <c r="A165" s="130" t="s">
        <v>140</v>
      </c>
      <c r="B165" s="59" t="s">
        <v>140</v>
      </c>
      <c r="C165" s="21">
        <v>19</v>
      </c>
      <c r="D165" s="18"/>
      <c r="E165" s="11" t="s">
        <v>3</v>
      </c>
      <c r="F165" s="7" t="s">
        <v>561</v>
      </c>
      <c r="G165" s="4" t="s">
        <v>11</v>
      </c>
      <c r="H165" s="73" t="s">
        <v>418</v>
      </c>
      <c r="I165" s="38"/>
      <c r="J165" s="38" t="s">
        <v>276</v>
      </c>
      <c r="K165" s="39">
        <v>500</v>
      </c>
      <c r="L165" s="26"/>
      <c r="M165" s="4" t="s">
        <v>20</v>
      </c>
      <c r="N165" s="23" t="s">
        <v>7</v>
      </c>
      <c r="O165" s="9" t="str">
        <f t="shared" si="21"/>
        <v>-----</v>
      </c>
      <c r="P165" s="75"/>
      <c r="Q165" s="64"/>
      <c r="S165" s="40" t="str">
        <f t="shared" si="22"/>
        <v>Plano AnualRealizada</v>
      </c>
      <c r="T165" s="40" t="str">
        <f t="shared" si="23"/>
        <v>Plano AnualDesporto</v>
      </c>
    </row>
    <row r="166" spans="1:20" ht="15" customHeight="1">
      <c r="A166" s="130" t="s">
        <v>140</v>
      </c>
      <c r="B166" s="59" t="s">
        <v>140</v>
      </c>
      <c r="C166" s="21">
        <v>19</v>
      </c>
      <c r="D166" s="18"/>
      <c r="E166" s="11" t="s">
        <v>3</v>
      </c>
      <c r="F166" s="7" t="s">
        <v>15</v>
      </c>
      <c r="G166" s="4" t="s">
        <v>153</v>
      </c>
      <c r="H166" s="73" t="s">
        <v>441</v>
      </c>
      <c r="I166" s="38"/>
      <c r="J166" s="38" t="s">
        <v>276</v>
      </c>
      <c r="K166" s="39">
        <v>500</v>
      </c>
      <c r="L166" s="26"/>
      <c r="M166" s="4" t="s">
        <v>20</v>
      </c>
      <c r="N166" s="23" t="s">
        <v>7</v>
      </c>
      <c r="O166" s="9" t="str">
        <f t="shared" si="21"/>
        <v>-----</v>
      </c>
      <c r="P166" s="75"/>
      <c r="Q166" s="64"/>
      <c r="S166" s="40" t="str">
        <f t="shared" si="22"/>
        <v>Plano AnualRealizada</v>
      </c>
      <c r="T166" s="40" t="str">
        <f t="shared" si="23"/>
        <v>Plano AnualCultura</v>
      </c>
    </row>
    <row r="167" spans="1:20" ht="15" customHeight="1">
      <c r="A167" s="130" t="s">
        <v>140</v>
      </c>
      <c r="B167" s="59" t="s">
        <v>140</v>
      </c>
      <c r="C167" s="21">
        <v>19</v>
      </c>
      <c r="D167" s="18" t="s">
        <v>77</v>
      </c>
      <c r="E167" s="11" t="s">
        <v>3</v>
      </c>
      <c r="F167" s="7" t="s">
        <v>558</v>
      </c>
      <c r="G167" s="4" t="s">
        <v>18</v>
      </c>
      <c r="H167" s="73" t="s">
        <v>418</v>
      </c>
      <c r="I167" s="38"/>
      <c r="J167" s="38" t="s">
        <v>276</v>
      </c>
      <c r="K167" s="39">
        <v>180</v>
      </c>
      <c r="L167" s="26"/>
      <c r="M167" s="4" t="s">
        <v>20</v>
      </c>
      <c r="N167" s="23" t="s">
        <v>7</v>
      </c>
      <c r="O167" s="9" t="str">
        <f t="shared" si="21"/>
        <v>-----</v>
      </c>
      <c r="P167" s="75"/>
      <c r="Q167" s="64"/>
      <c r="S167" s="40" t="str">
        <f t="shared" si="22"/>
        <v>Plano AnualRealizada</v>
      </c>
      <c r="T167" s="40" t="str">
        <f t="shared" si="23"/>
        <v>Plano AnualDiv. Externo</v>
      </c>
    </row>
    <row r="168" spans="1:20" ht="15" customHeight="1">
      <c r="A168" s="130" t="s">
        <v>140</v>
      </c>
      <c r="B168" s="59" t="s">
        <v>140</v>
      </c>
      <c r="C168" s="21">
        <v>20</v>
      </c>
      <c r="D168" s="18"/>
      <c r="E168" s="11" t="s">
        <v>4</v>
      </c>
      <c r="F168" s="7" t="s">
        <v>15</v>
      </c>
      <c r="G168" s="4" t="s">
        <v>15</v>
      </c>
      <c r="H168" s="73" t="s">
        <v>441</v>
      </c>
      <c r="I168" s="38"/>
      <c r="J168" s="38" t="s">
        <v>276</v>
      </c>
      <c r="K168" s="39">
        <v>500</v>
      </c>
      <c r="L168" s="26"/>
      <c r="M168" s="4" t="s">
        <v>20</v>
      </c>
      <c r="N168" s="23" t="s">
        <v>7</v>
      </c>
      <c r="O168" s="9" t="str">
        <f t="shared" si="21"/>
        <v>-----</v>
      </c>
      <c r="P168" s="75"/>
      <c r="Q168" s="64"/>
      <c r="S168" s="40" t="str">
        <f t="shared" si="22"/>
        <v>Plano AnualRealizada</v>
      </c>
      <c r="T168" s="40" t="str">
        <f t="shared" si="23"/>
        <v>Plano AnualCinema</v>
      </c>
    </row>
    <row r="169" spans="1:20" ht="15" customHeight="1">
      <c r="A169" s="130" t="s">
        <v>140</v>
      </c>
      <c r="B169" s="59" t="s">
        <v>140</v>
      </c>
      <c r="C169" s="21">
        <v>20</v>
      </c>
      <c r="D169" s="18"/>
      <c r="E169" s="11" t="s">
        <v>4</v>
      </c>
      <c r="F169" s="7" t="s">
        <v>312</v>
      </c>
      <c r="G169" s="4" t="s">
        <v>12</v>
      </c>
      <c r="H169" s="73" t="s">
        <v>418</v>
      </c>
      <c r="I169" s="38"/>
      <c r="J169" s="38" t="s">
        <v>276</v>
      </c>
      <c r="K169" s="39">
        <v>1000</v>
      </c>
      <c r="L169" s="26"/>
      <c r="M169" s="4" t="s">
        <v>20</v>
      </c>
      <c r="N169" s="23" t="s">
        <v>8</v>
      </c>
      <c r="O169" s="9" t="s">
        <v>30</v>
      </c>
      <c r="P169" s="75"/>
      <c r="Q169" s="64"/>
      <c r="S169" s="40" t="str">
        <f t="shared" si="22"/>
        <v>Plano AnualCancelada</v>
      </c>
      <c r="T169" s="40" t="str">
        <f t="shared" si="23"/>
        <v>Plano AnualTurismo</v>
      </c>
    </row>
    <row r="170" spans="1:20" ht="15" customHeight="1">
      <c r="A170" s="130" t="s">
        <v>140</v>
      </c>
      <c r="B170" s="59" t="s">
        <v>140</v>
      </c>
      <c r="C170" s="21">
        <v>21</v>
      </c>
      <c r="D170" s="18" t="s">
        <v>107</v>
      </c>
      <c r="E170" s="11" t="s">
        <v>5</v>
      </c>
      <c r="F170" s="7" t="s">
        <v>565</v>
      </c>
      <c r="G170" s="4" t="s">
        <v>153</v>
      </c>
      <c r="H170" s="73" t="s">
        <v>566</v>
      </c>
      <c r="I170" s="38"/>
      <c r="J170" s="38"/>
      <c r="K170" s="39"/>
      <c r="L170" s="26"/>
      <c r="M170" s="4" t="s">
        <v>20</v>
      </c>
      <c r="N170" s="23" t="s">
        <v>7</v>
      </c>
      <c r="O170" s="9" t="str">
        <f t="shared" ref="O170:O175" si="24">IF(N170="Cancelada","Inserir o motivo",IF(N170="Alterada","Inserir o motivo",IF(N170="Definida","situação a alterar",IF(N170="","",IF(N170="Por definir","sem data marcada",IF(N170="Realizada","-----"))))))</f>
        <v>-----</v>
      </c>
      <c r="P170" s="75"/>
      <c r="Q170" s="64"/>
      <c r="S170" s="40" t="str">
        <f t="shared" si="22"/>
        <v>Plano AnualRealizada</v>
      </c>
      <c r="T170" s="40" t="str">
        <f t="shared" si="23"/>
        <v>Plano AnualCultura</v>
      </c>
    </row>
    <row r="171" spans="1:20" ht="15" customHeight="1">
      <c r="A171" s="130" t="s">
        <v>140</v>
      </c>
      <c r="B171" s="59" t="s">
        <v>140</v>
      </c>
      <c r="C171" s="21">
        <v>21</v>
      </c>
      <c r="D171" s="18" t="s">
        <v>99</v>
      </c>
      <c r="E171" s="11" t="s">
        <v>5</v>
      </c>
      <c r="F171" s="7" t="s">
        <v>569</v>
      </c>
      <c r="G171" s="4" t="s">
        <v>17</v>
      </c>
      <c r="H171" s="73" t="s">
        <v>570</v>
      </c>
      <c r="I171" s="38"/>
      <c r="J171" s="38" t="s">
        <v>276</v>
      </c>
      <c r="K171" s="39">
        <v>40</v>
      </c>
      <c r="L171" s="26"/>
      <c r="M171" s="4" t="s">
        <v>20</v>
      </c>
      <c r="N171" s="23" t="s">
        <v>7</v>
      </c>
      <c r="O171" s="9" t="str">
        <f t="shared" si="24"/>
        <v>-----</v>
      </c>
      <c r="P171" s="75"/>
      <c r="Q171" s="64"/>
      <c r="S171" s="40" t="str">
        <f t="shared" si="22"/>
        <v>Plano AnualRealizada</v>
      </c>
      <c r="T171" s="40" t="str">
        <f t="shared" si="23"/>
        <v>Plano AnualDiv. Interno</v>
      </c>
    </row>
    <row r="172" spans="1:20" ht="15" customHeight="1">
      <c r="A172" s="130" t="s">
        <v>140</v>
      </c>
      <c r="B172" s="59" t="s">
        <v>140</v>
      </c>
      <c r="C172" s="21">
        <v>21</v>
      </c>
      <c r="D172" s="18"/>
      <c r="E172" s="11" t="s">
        <v>5</v>
      </c>
      <c r="F172" s="7" t="s">
        <v>553</v>
      </c>
      <c r="G172" s="4" t="s">
        <v>14</v>
      </c>
      <c r="H172" s="73" t="s">
        <v>388</v>
      </c>
      <c r="I172" s="38"/>
      <c r="J172" s="38" t="s">
        <v>276</v>
      </c>
      <c r="K172" s="39">
        <v>40</v>
      </c>
      <c r="L172" s="26"/>
      <c r="M172" s="4" t="s">
        <v>20</v>
      </c>
      <c r="N172" s="23" t="s">
        <v>7</v>
      </c>
      <c r="O172" s="9" t="str">
        <f t="shared" si="24"/>
        <v>-----</v>
      </c>
      <c r="P172" s="75"/>
      <c r="Q172" s="64"/>
      <c r="S172" s="40" t="str">
        <f t="shared" si="22"/>
        <v>Plano AnualRealizada</v>
      </c>
      <c r="T172" s="40" t="str">
        <f t="shared" si="23"/>
        <v>Plano AnualBiblioteca</v>
      </c>
    </row>
    <row r="173" spans="1:20" ht="15" customHeight="1">
      <c r="A173" s="130" t="s">
        <v>140</v>
      </c>
      <c r="B173" s="59" t="s">
        <v>140</v>
      </c>
      <c r="C173" s="21">
        <v>21</v>
      </c>
      <c r="D173" s="18"/>
      <c r="E173" s="11" t="s">
        <v>5</v>
      </c>
      <c r="F173" s="7" t="s">
        <v>567</v>
      </c>
      <c r="G173" s="4" t="s">
        <v>153</v>
      </c>
      <c r="H173" s="73" t="s">
        <v>566</v>
      </c>
      <c r="I173" s="38"/>
      <c r="J173" s="38"/>
      <c r="K173" s="39"/>
      <c r="L173" s="26"/>
      <c r="M173" s="4" t="s">
        <v>21</v>
      </c>
      <c r="N173" s="23" t="s">
        <v>7</v>
      </c>
      <c r="O173" s="9" t="str">
        <f t="shared" si="24"/>
        <v>-----</v>
      </c>
      <c r="P173" s="75"/>
      <c r="Q173" s="64"/>
      <c r="S173" s="40" t="str">
        <f t="shared" si="22"/>
        <v>Extra PlanoRealizada</v>
      </c>
      <c r="T173" s="40" t="str">
        <f t="shared" si="23"/>
        <v>Extra PlanoCultura</v>
      </c>
    </row>
    <row r="174" spans="1:20" ht="15" customHeight="1">
      <c r="A174" s="130" t="s">
        <v>140</v>
      </c>
      <c r="B174" s="59" t="s">
        <v>140</v>
      </c>
      <c r="C174" s="21">
        <v>22</v>
      </c>
      <c r="D174" s="18"/>
      <c r="E174" s="11" t="s">
        <v>6</v>
      </c>
      <c r="F174" s="7" t="s">
        <v>568</v>
      </c>
      <c r="G174" s="4" t="s">
        <v>153</v>
      </c>
      <c r="H174" s="73" t="s">
        <v>566</v>
      </c>
      <c r="I174" s="38"/>
      <c r="J174" s="38"/>
      <c r="K174" s="39"/>
      <c r="L174" s="26"/>
      <c r="M174" s="4" t="s">
        <v>21</v>
      </c>
      <c r="N174" s="23" t="s">
        <v>7</v>
      </c>
      <c r="O174" s="9" t="str">
        <f t="shared" si="24"/>
        <v>-----</v>
      </c>
      <c r="P174" s="75"/>
      <c r="Q174" s="64"/>
      <c r="S174" s="40" t="str">
        <f t="shared" si="22"/>
        <v>Extra PlanoRealizada</v>
      </c>
      <c r="T174" s="40" t="str">
        <f t="shared" si="23"/>
        <v>Extra PlanoCultura</v>
      </c>
    </row>
    <row r="175" spans="1:20" ht="15" customHeight="1">
      <c r="A175" s="130" t="s">
        <v>140</v>
      </c>
      <c r="B175" s="59" t="s">
        <v>140</v>
      </c>
      <c r="C175" s="21">
        <v>23</v>
      </c>
      <c r="D175" s="18"/>
      <c r="E175" s="11" t="s">
        <v>0</v>
      </c>
      <c r="F175" s="7" t="s">
        <v>553</v>
      </c>
      <c r="G175" s="4" t="s">
        <v>14</v>
      </c>
      <c r="H175" s="73" t="s">
        <v>388</v>
      </c>
      <c r="I175" s="38"/>
      <c r="J175" s="38" t="s">
        <v>276</v>
      </c>
      <c r="K175" s="39">
        <v>40</v>
      </c>
      <c r="L175" s="26"/>
      <c r="M175" s="4" t="s">
        <v>20</v>
      </c>
      <c r="N175" s="23" t="s">
        <v>7</v>
      </c>
      <c r="O175" s="9" t="str">
        <f t="shared" si="24"/>
        <v>-----</v>
      </c>
      <c r="P175" s="75"/>
      <c r="Q175" s="64"/>
      <c r="S175" s="40" t="str">
        <f t="shared" si="22"/>
        <v>Plano AnualRealizada</v>
      </c>
      <c r="T175" s="40" t="str">
        <f t="shared" si="23"/>
        <v>Plano AnualBiblioteca</v>
      </c>
    </row>
    <row r="176" spans="1:20" ht="15" customHeight="1">
      <c r="A176" s="130" t="s">
        <v>140</v>
      </c>
      <c r="B176" s="59" t="s">
        <v>140</v>
      </c>
      <c r="C176" s="21">
        <v>24</v>
      </c>
      <c r="D176" s="18"/>
      <c r="E176" s="11" t="s">
        <v>1</v>
      </c>
      <c r="F176" s="7" t="s">
        <v>299</v>
      </c>
      <c r="G176" s="4" t="s">
        <v>11</v>
      </c>
      <c r="H176" s="73" t="s">
        <v>424</v>
      </c>
      <c r="I176" s="38"/>
      <c r="J176" s="38" t="s">
        <v>276</v>
      </c>
      <c r="K176" s="39">
        <v>15</v>
      </c>
      <c r="L176" s="26"/>
      <c r="M176" s="4" t="s">
        <v>20</v>
      </c>
      <c r="N176" s="23" t="s">
        <v>7</v>
      </c>
      <c r="O176" s="9" t="str">
        <f t="shared" si="21"/>
        <v>-----</v>
      </c>
      <c r="P176" s="75"/>
      <c r="Q176" s="64"/>
      <c r="S176" s="40" t="str">
        <f t="shared" si="22"/>
        <v>Plano AnualRealizada</v>
      </c>
      <c r="T176" s="40" t="str">
        <f t="shared" si="23"/>
        <v>Plano AnualDesporto</v>
      </c>
    </row>
    <row r="177" spans="1:20" ht="15" customHeight="1">
      <c r="A177" s="130" t="s">
        <v>140</v>
      </c>
      <c r="B177" s="59" t="s">
        <v>140</v>
      </c>
      <c r="C177" s="21">
        <v>24</v>
      </c>
      <c r="D177" s="18"/>
      <c r="E177" s="11" t="s">
        <v>1</v>
      </c>
      <c r="F177" s="7" t="s">
        <v>15</v>
      </c>
      <c r="G177" s="4" t="s">
        <v>153</v>
      </c>
      <c r="H177" s="73" t="s">
        <v>441</v>
      </c>
      <c r="I177" s="38"/>
      <c r="J177" s="38" t="s">
        <v>276</v>
      </c>
      <c r="K177" s="39">
        <v>500</v>
      </c>
      <c r="L177" s="26"/>
      <c r="M177" s="4" t="s">
        <v>20</v>
      </c>
      <c r="N177" s="23" t="s">
        <v>7</v>
      </c>
      <c r="O177" s="9" t="str">
        <f t="shared" ref="O177:O180" si="25">IF(N177="Cancelada","Inserir o motivo",IF(N177="Alterada","Inserir o motivo",IF(N177="Definida","situação a alterar",IF(N177="","",IF(N177="Por definir","sem data marcada",IF(N177="Realizada","-----"))))))</f>
        <v>-----</v>
      </c>
      <c r="P177" s="75"/>
      <c r="Q177" s="64"/>
      <c r="S177" s="40" t="str">
        <f t="shared" si="22"/>
        <v>Plano AnualRealizada</v>
      </c>
      <c r="T177" s="40" t="str">
        <f t="shared" si="23"/>
        <v>Plano AnualCultura</v>
      </c>
    </row>
    <row r="178" spans="1:20" ht="15" customHeight="1">
      <c r="A178" s="130" t="s">
        <v>140</v>
      </c>
      <c r="B178" s="59" t="s">
        <v>140</v>
      </c>
      <c r="C178" s="21">
        <v>25</v>
      </c>
      <c r="D178" s="18"/>
      <c r="E178" s="11" t="s">
        <v>2</v>
      </c>
      <c r="F178" s="7" t="s">
        <v>571</v>
      </c>
      <c r="G178" s="4" t="s">
        <v>18</v>
      </c>
      <c r="H178" s="73" t="s">
        <v>418</v>
      </c>
      <c r="I178" s="38"/>
      <c r="J178" s="38"/>
      <c r="K178" s="39"/>
      <c r="L178" s="26"/>
      <c r="M178" s="4" t="s">
        <v>21</v>
      </c>
      <c r="N178" s="23" t="s">
        <v>7</v>
      </c>
      <c r="O178" s="9" t="str">
        <f t="shared" si="25"/>
        <v>-----</v>
      </c>
      <c r="P178" s="75"/>
      <c r="Q178" s="64"/>
      <c r="S178" s="40" t="str">
        <f t="shared" si="22"/>
        <v>Extra PlanoRealizada</v>
      </c>
      <c r="T178" s="40" t="str">
        <f t="shared" si="23"/>
        <v>Extra PlanoDiv. Externo</v>
      </c>
    </row>
    <row r="179" spans="1:20" ht="15" customHeight="1">
      <c r="A179" s="130" t="s">
        <v>140</v>
      </c>
      <c r="B179" s="59" t="s">
        <v>140</v>
      </c>
      <c r="C179" s="21">
        <v>26</v>
      </c>
      <c r="D179" s="18"/>
      <c r="E179" s="11" t="s">
        <v>3</v>
      </c>
      <c r="F179" s="7" t="s">
        <v>574</v>
      </c>
      <c r="G179" s="4" t="s">
        <v>12</v>
      </c>
      <c r="H179" s="73" t="s">
        <v>412</v>
      </c>
      <c r="I179" s="38"/>
      <c r="J179" s="38" t="s">
        <v>276</v>
      </c>
      <c r="K179" s="39">
        <v>15</v>
      </c>
      <c r="L179" s="26"/>
      <c r="M179" s="4" t="s">
        <v>21</v>
      </c>
      <c r="N179" s="23" t="s">
        <v>7</v>
      </c>
      <c r="O179" s="9" t="str">
        <f t="shared" si="25"/>
        <v>-----</v>
      </c>
      <c r="P179" s="75"/>
      <c r="Q179" s="64"/>
      <c r="S179" s="40" t="str">
        <f t="shared" si="22"/>
        <v>Extra PlanoRealizada</v>
      </c>
      <c r="T179" s="40" t="str">
        <f t="shared" si="23"/>
        <v>Extra PlanoTurismo</v>
      </c>
    </row>
    <row r="180" spans="1:20" ht="15" customHeight="1">
      <c r="A180" s="130" t="s">
        <v>140</v>
      </c>
      <c r="B180" s="59" t="s">
        <v>140</v>
      </c>
      <c r="C180" s="21">
        <v>26</v>
      </c>
      <c r="D180" s="18"/>
      <c r="E180" s="11" t="s">
        <v>3</v>
      </c>
      <c r="F180" s="7" t="s">
        <v>572</v>
      </c>
      <c r="G180" s="4" t="s">
        <v>11</v>
      </c>
      <c r="H180" s="73" t="s">
        <v>418</v>
      </c>
      <c r="I180" s="38"/>
      <c r="J180" s="38" t="s">
        <v>276</v>
      </c>
      <c r="K180" s="39">
        <v>15</v>
      </c>
      <c r="L180" s="26"/>
      <c r="M180" s="4" t="s">
        <v>21</v>
      </c>
      <c r="N180" s="23" t="s">
        <v>7</v>
      </c>
      <c r="O180" s="9" t="str">
        <f t="shared" si="25"/>
        <v>-----</v>
      </c>
      <c r="P180" s="75"/>
      <c r="Q180" s="64"/>
      <c r="S180" s="40" t="str">
        <f t="shared" si="22"/>
        <v>Extra PlanoRealizada</v>
      </c>
      <c r="T180" s="40" t="str">
        <f t="shared" si="23"/>
        <v>Extra PlanoDesporto</v>
      </c>
    </row>
    <row r="181" spans="1:20" ht="15" customHeight="1">
      <c r="A181" s="130" t="s">
        <v>140</v>
      </c>
      <c r="B181" s="59" t="s">
        <v>140</v>
      </c>
      <c r="C181" s="21">
        <v>27</v>
      </c>
      <c r="D181" s="18"/>
      <c r="E181" s="11" t="s">
        <v>4</v>
      </c>
      <c r="F181" s="7"/>
      <c r="G181" s="4"/>
      <c r="H181" s="73"/>
      <c r="I181" s="38"/>
      <c r="J181" s="38"/>
      <c r="K181" s="39"/>
      <c r="L181" s="26"/>
      <c r="M181" s="4"/>
      <c r="N181" s="23"/>
      <c r="O181" s="9"/>
      <c r="P181" s="75"/>
      <c r="Q181" s="64"/>
      <c r="S181" s="40" t="str">
        <f t="shared" si="22"/>
        <v/>
      </c>
      <c r="T181" s="40" t="str">
        <f t="shared" si="23"/>
        <v/>
      </c>
    </row>
    <row r="182" spans="1:20" ht="15" customHeight="1">
      <c r="A182" s="130" t="s">
        <v>140</v>
      </c>
      <c r="B182" s="59" t="s">
        <v>140</v>
      </c>
      <c r="C182" s="21">
        <v>28</v>
      </c>
      <c r="D182" s="18"/>
      <c r="E182" s="11" t="s">
        <v>5</v>
      </c>
      <c r="F182" s="7" t="s">
        <v>553</v>
      </c>
      <c r="G182" s="4" t="s">
        <v>14</v>
      </c>
      <c r="H182" s="73" t="s">
        <v>388</v>
      </c>
      <c r="I182" s="38"/>
      <c r="J182" s="38"/>
      <c r="K182" s="39"/>
      <c r="L182" s="26"/>
      <c r="M182" s="4" t="s">
        <v>20</v>
      </c>
      <c r="N182" s="23" t="s">
        <v>7</v>
      </c>
      <c r="O182" s="9" t="str">
        <f t="shared" ref="O182:O245" si="26">IF(N182="Cancelada","Inserir o motivo",IF(N182="Alterada","Inserir o motivo",IF(N182="Definida","situação a alterar",IF(N182="","",IF(N182="Por definir","sem data marcada",IF(N182="Realizada","-----"))))))</f>
        <v>-----</v>
      </c>
      <c r="P182" s="75"/>
      <c r="Q182" s="64"/>
      <c r="S182" s="40" t="str">
        <f t="shared" si="22"/>
        <v>Plano AnualRealizada</v>
      </c>
      <c r="T182" s="40" t="str">
        <f t="shared" si="23"/>
        <v>Plano AnualBiblioteca</v>
      </c>
    </row>
    <row r="183" spans="1:20" ht="15" customHeight="1">
      <c r="A183" s="130" t="s">
        <v>140</v>
      </c>
      <c r="B183" s="59" t="s">
        <v>140</v>
      </c>
      <c r="C183" s="21">
        <v>29</v>
      </c>
      <c r="D183" s="18"/>
      <c r="E183" s="11" t="s">
        <v>6</v>
      </c>
      <c r="F183" s="7"/>
      <c r="G183" s="4"/>
      <c r="H183" s="73"/>
      <c r="I183" s="38"/>
      <c r="J183" s="38"/>
      <c r="K183" s="39"/>
      <c r="L183" s="26"/>
      <c r="M183" s="4"/>
      <c r="N183" s="23"/>
      <c r="O183" s="9" t="str">
        <f t="shared" si="26"/>
        <v/>
      </c>
      <c r="P183" s="75"/>
      <c r="Q183" s="64"/>
      <c r="S183" s="40" t="str">
        <f t="shared" si="22"/>
        <v/>
      </c>
      <c r="T183" s="40" t="str">
        <f t="shared" si="23"/>
        <v/>
      </c>
    </row>
    <row r="184" spans="1:20" ht="15" customHeight="1">
      <c r="A184" s="130" t="s">
        <v>140</v>
      </c>
      <c r="B184" s="59" t="s">
        <v>140</v>
      </c>
      <c r="C184" s="21">
        <v>30</v>
      </c>
      <c r="D184" s="18"/>
      <c r="E184" s="11" t="s">
        <v>0</v>
      </c>
      <c r="F184" s="7" t="s">
        <v>553</v>
      </c>
      <c r="G184" s="4" t="s">
        <v>14</v>
      </c>
      <c r="H184" s="73" t="s">
        <v>388</v>
      </c>
      <c r="I184" s="38"/>
      <c r="J184" s="38"/>
      <c r="K184" s="39"/>
      <c r="L184" s="26"/>
      <c r="M184" s="4" t="s">
        <v>20</v>
      </c>
      <c r="N184" s="23" t="s">
        <v>7</v>
      </c>
      <c r="O184" s="9" t="str">
        <f t="shared" si="26"/>
        <v>-----</v>
      </c>
      <c r="P184" s="75"/>
      <c r="Q184" s="64"/>
      <c r="S184" s="40" t="str">
        <f t="shared" si="22"/>
        <v>Plano AnualRealizada</v>
      </c>
      <c r="T184" s="40" t="str">
        <f t="shared" si="23"/>
        <v>Plano AnualBiblioteca</v>
      </c>
    </row>
    <row r="185" spans="1:20" ht="15" customHeight="1">
      <c r="A185" s="130" t="s">
        <v>140</v>
      </c>
      <c r="B185" s="59" t="s">
        <v>140</v>
      </c>
      <c r="C185" s="21">
        <v>30</v>
      </c>
      <c r="D185" s="18"/>
      <c r="E185" s="11" t="s">
        <v>0</v>
      </c>
      <c r="F185" s="7" t="s">
        <v>573</v>
      </c>
      <c r="G185" s="4" t="s">
        <v>18</v>
      </c>
      <c r="H185" s="73" t="s">
        <v>418</v>
      </c>
      <c r="I185" s="38"/>
      <c r="J185" s="38"/>
      <c r="K185" s="39"/>
      <c r="L185" s="26"/>
      <c r="M185" s="4" t="s">
        <v>21</v>
      </c>
      <c r="N185" s="23" t="s">
        <v>7</v>
      </c>
      <c r="O185" s="9" t="str">
        <f t="shared" si="26"/>
        <v>-----</v>
      </c>
      <c r="P185" s="75"/>
      <c r="Q185" s="64"/>
      <c r="S185" s="40" t="str">
        <f t="shared" si="22"/>
        <v>Extra PlanoRealizada</v>
      </c>
      <c r="T185" s="40" t="str">
        <f t="shared" si="23"/>
        <v>Extra PlanoDiv. Externo</v>
      </c>
    </row>
    <row r="186" spans="1:20" ht="15" customHeight="1">
      <c r="A186" s="130" t="s">
        <v>140</v>
      </c>
      <c r="B186" s="59" t="s">
        <v>140</v>
      </c>
      <c r="C186" s="21">
        <v>31</v>
      </c>
      <c r="D186" s="18"/>
      <c r="E186" s="11" t="s">
        <v>1</v>
      </c>
      <c r="F186" s="7"/>
      <c r="G186" s="4"/>
      <c r="H186" s="73"/>
      <c r="I186" s="38"/>
      <c r="J186" s="38"/>
      <c r="K186" s="39"/>
      <c r="L186" s="26"/>
      <c r="M186" s="4"/>
      <c r="N186" s="23"/>
      <c r="O186" s="9" t="str">
        <f t="shared" si="26"/>
        <v/>
      </c>
      <c r="P186" s="75"/>
      <c r="Q186" s="64"/>
      <c r="S186" s="40" t="str">
        <f t="shared" si="22"/>
        <v/>
      </c>
      <c r="T186" s="40" t="str">
        <f t="shared" si="23"/>
        <v/>
      </c>
    </row>
    <row r="187" spans="1:20" ht="15" customHeight="1">
      <c r="A187" s="130" t="s">
        <v>141</v>
      </c>
      <c r="B187" s="59" t="s">
        <v>141</v>
      </c>
      <c r="C187" s="21" t="s">
        <v>36</v>
      </c>
      <c r="D187" s="18"/>
      <c r="E187" s="11" t="s">
        <v>38</v>
      </c>
      <c r="F187" s="7" t="s">
        <v>342</v>
      </c>
      <c r="G187" s="4" t="s">
        <v>14</v>
      </c>
      <c r="H187" s="73" t="s">
        <v>388</v>
      </c>
      <c r="I187" s="38"/>
      <c r="J187" s="38" t="s">
        <v>276</v>
      </c>
      <c r="K187" s="39">
        <v>20</v>
      </c>
      <c r="L187" s="26"/>
      <c r="M187" s="4" t="s">
        <v>20</v>
      </c>
      <c r="N187" s="23" t="s">
        <v>7</v>
      </c>
      <c r="O187" s="9" t="str">
        <f t="shared" si="26"/>
        <v>-----</v>
      </c>
      <c r="P187" s="75"/>
      <c r="Q187" s="64"/>
      <c r="S187" s="40" t="str">
        <f t="shared" si="22"/>
        <v>Plano AnualRealizada</v>
      </c>
      <c r="T187" s="40" t="str">
        <f t="shared" si="23"/>
        <v>Plano AnualBiblioteca</v>
      </c>
    </row>
    <row r="188" spans="1:20" ht="15" customHeight="1">
      <c r="A188" s="130" t="s">
        <v>141</v>
      </c>
      <c r="B188" s="59" t="s">
        <v>141</v>
      </c>
      <c r="C188" s="21" t="s">
        <v>36</v>
      </c>
      <c r="D188" s="18"/>
      <c r="E188" s="11" t="s">
        <v>38</v>
      </c>
      <c r="F188" s="7" t="s">
        <v>227</v>
      </c>
      <c r="G188" s="4" t="s">
        <v>17</v>
      </c>
      <c r="H188" s="73" t="s">
        <v>444</v>
      </c>
      <c r="I188" s="38"/>
      <c r="J188" s="38" t="s">
        <v>276</v>
      </c>
      <c r="K188" s="39">
        <v>500</v>
      </c>
      <c r="L188" s="26"/>
      <c r="M188" s="4" t="s">
        <v>20</v>
      </c>
      <c r="N188" s="23" t="s">
        <v>7</v>
      </c>
      <c r="O188" s="9" t="str">
        <f t="shared" si="26"/>
        <v>-----</v>
      </c>
      <c r="P188" s="75"/>
      <c r="Q188" s="64"/>
      <c r="S188" s="40" t="str">
        <f t="shared" si="22"/>
        <v>Plano AnualRealizada</v>
      </c>
      <c r="T188" s="40" t="str">
        <f t="shared" si="23"/>
        <v>Plano AnualDiv. Interno</v>
      </c>
    </row>
    <row r="189" spans="1:20" ht="15" customHeight="1">
      <c r="A189" s="130" t="s">
        <v>141</v>
      </c>
      <c r="B189" s="59" t="s">
        <v>141</v>
      </c>
      <c r="C189" s="21">
        <v>1</v>
      </c>
      <c r="D189" s="18"/>
      <c r="E189" s="11" t="s">
        <v>2</v>
      </c>
      <c r="F189" s="7" t="s">
        <v>15</v>
      </c>
      <c r="G189" s="4" t="s">
        <v>15</v>
      </c>
      <c r="H189" s="73" t="s">
        <v>441</v>
      </c>
      <c r="I189" s="38"/>
      <c r="J189" s="38" t="s">
        <v>276</v>
      </c>
      <c r="K189" s="39">
        <v>500</v>
      </c>
      <c r="L189" s="26"/>
      <c r="M189" s="4" t="s">
        <v>20</v>
      </c>
      <c r="N189" s="23" t="s">
        <v>7</v>
      </c>
      <c r="O189" s="9" t="str">
        <f t="shared" si="26"/>
        <v>-----</v>
      </c>
      <c r="P189" s="75"/>
      <c r="Q189" s="64"/>
      <c r="S189" s="40" t="str">
        <f t="shared" si="22"/>
        <v>Plano AnualRealizada</v>
      </c>
      <c r="T189" s="40" t="str">
        <f t="shared" si="23"/>
        <v>Plano AnualCinema</v>
      </c>
    </row>
    <row r="190" spans="1:20" ht="15" customHeight="1">
      <c r="A190" s="130" t="s">
        <v>141</v>
      </c>
      <c r="B190" s="59" t="s">
        <v>141</v>
      </c>
      <c r="C190" s="21">
        <v>1</v>
      </c>
      <c r="D190" s="18" t="s">
        <v>76</v>
      </c>
      <c r="E190" s="11" t="s">
        <v>2</v>
      </c>
      <c r="F190" s="58" t="s">
        <v>219</v>
      </c>
      <c r="G190" s="4" t="s">
        <v>12</v>
      </c>
      <c r="H190" s="73" t="s">
        <v>411</v>
      </c>
      <c r="I190" s="38"/>
      <c r="J190" s="38" t="s">
        <v>276</v>
      </c>
      <c r="K190" s="39">
        <v>75</v>
      </c>
      <c r="L190" s="26"/>
      <c r="M190" s="4" t="s">
        <v>20</v>
      </c>
      <c r="N190" s="23" t="s">
        <v>7</v>
      </c>
      <c r="O190" s="9" t="str">
        <f t="shared" si="26"/>
        <v>-----</v>
      </c>
      <c r="P190" s="75"/>
      <c r="Q190" s="64"/>
      <c r="S190" s="40" t="str">
        <f t="shared" si="22"/>
        <v>Plano AnualRealizada</v>
      </c>
      <c r="T190" s="40" t="str">
        <f t="shared" si="23"/>
        <v>Plano AnualTurismo</v>
      </c>
    </row>
    <row r="191" spans="1:20" ht="15" customHeight="1">
      <c r="A191" s="130" t="s">
        <v>141</v>
      </c>
      <c r="B191" s="59" t="s">
        <v>141</v>
      </c>
      <c r="C191" s="21">
        <v>2</v>
      </c>
      <c r="D191" s="18"/>
      <c r="E191" s="11" t="s">
        <v>3</v>
      </c>
      <c r="F191" s="7" t="s">
        <v>339</v>
      </c>
      <c r="G191" s="4" t="s">
        <v>14</v>
      </c>
      <c r="H191" s="73" t="s">
        <v>388</v>
      </c>
      <c r="I191" s="38"/>
      <c r="J191" s="38" t="s">
        <v>276</v>
      </c>
      <c r="K191" s="39">
        <v>20</v>
      </c>
      <c r="L191" s="26"/>
      <c r="M191" s="4" t="s">
        <v>20</v>
      </c>
      <c r="N191" s="23" t="s">
        <v>7</v>
      </c>
      <c r="O191" s="9" t="str">
        <f t="shared" si="26"/>
        <v>-----</v>
      </c>
      <c r="P191" s="75"/>
      <c r="Q191" s="64"/>
      <c r="S191" s="40" t="str">
        <f t="shared" si="22"/>
        <v>Plano AnualRealizada</v>
      </c>
      <c r="T191" s="40" t="str">
        <f t="shared" si="23"/>
        <v>Plano AnualBiblioteca</v>
      </c>
    </row>
    <row r="192" spans="1:20" ht="15" customHeight="1">
      <c r="A192" s="130" t="s">
        <v>141</v>
      </c>
      <c r="B192" s="59" t="s">
        <v>141</v>
      </c>
      <c r="C192" s="21">
        <v>2</v>
      </c>
      <c r="D192" s="18"/>
      <c r="E192" s="11" t="s">
        <v>3</v>
      </c>
      <c r="F192" s="7" t="s">
        <v>580</v>
      </c>
      <c r="G192" s="4" t="s">
        <v>153</v>
      </c>
      <c r="H192" s="73" t="s">
        <v>540</v>
      </c>
      <c r="I192" s="38"/>
      <c r="J192" s="38" t="s">
        <v>276</v>
      </c>
      <c r="K192" s="39">
        <v>70</v>
      </c>
      <c r="L192" s="26"/>
      <c r="M192" s="4" t="s">
        <v>20</v>
      </c>
      <c r="N192" s="23" t="s">
        <v>7</v>
      </c>
      <c r="O192" s="9" t="str">
        <f t="shared" si="26"/>
        <v>-----</v>
      </c>
      <c r="P192" s="75"/>
      <c r="Q192" s="64"/>
      <c r="S192" s="40" t="str">
        <f t="shared" si="22"/>
        <v>Plano AnualRealizada</v>
      </c>
      <c r="T192" s="40" t="str">
        <f t="shared" si="23"/>
        <v>Plano AnualCultura</v>
      </c>
    </row>
    <row r="193" spans="1:20" ht="15" customHeight="1">
      <c r="A193" s="130" t="s">
        <v>141</v>
      </c>
      <c r="B193" s="59" t="s">
        <v>141</v>
      </c>
      <c r="C193" s="21">
        <v>2</v>
      </c>
      <c r="D193" s="18"/>
      <c r="E193" s="11" t="s">
        <v>3</v>
      </c>
      <c r="F193" s="7" t="s">
        <v>575</v>
      </c>
      <c r="G193" s="4" t="s">
        <v>153</v>
      </c>
      <c r="H193" s="73" t="s">
        <v>425</v>
      </c>
      <c r="I193" s="38"/>
      <c r="J193" s="38" t="s">
        <v>276</v>
      </c>
      <c r="K193" s="39">
        <v>70</v>
      </c>
      <c r="L193" s="26"/>
      <c r="M193" s="4" t="s">
        <v>21</v>
      </c>
      <c r="N193" s="23" t="s">
        <v>7</v>
      </c>
      <c r="O193" s="9" t="str">
        <f t="shared" si="26"/>
        <v>-----</v>
      </c>
      <c r="P193" s="75"/>
      <c r="Q193" s="64"/>
      <c r="S193" s="40" t="str">
        <f t="shared" si="22"/>
        <v>Extra PlanoRealizada</v>
      </c>
      <c r="T193" s="40" t="str">
        <f t="shared" si="23"/>
        <v>Extra PlanoCultura</v>
      </c>
    </row>
    <row r="194" spans="1:20" ht="15" customHeight="1">
      <c r="A194" s="130" t="s">
        <v>141</v>
      </c>
      <c r="B194" s="59" t="s">
        <v>141</v>
      </c>
      <c r="C194" s="21">
        <v>2</v>
      </c>
      <c r="D194" s="18" t="s">
        <v>105</v>
      </c>
      <c r="E194" s="11" t="s">
        <v>3</v>
      </c>
      <c r="F194" s="7" t="s">
        <v>577</v>
      </c>
      <c r="G194" s="4" t="s">
        <v>13</v>
      </c>
      <c r="H194" s="73" t="s">
        <v>414</v>
      </c>
      <c r="I194" s="38"/>
      <c r="J194" s="38" t="s">
        <v>276</v>
      </c>
      <c r="K194" s="39">
        <v>70</v>
      </c>
      <c r="L194" s="26"/>
      <c r="M194" s="4" t="s">
        <v>20</v>
      </c>
      <c r="N194" s="23" t="s">
        <v>7</v>
      </c>
      <c r="O194" s="9" t="str">
        <f t="shared" si="26"/>
        <v>-----</v>
      </c>
      <c r="P194" s="75"/>
      <c r="Q194" s="64"/>
      <c r="S194" s="40" t="str">
        <f t="shared" si="22"/>
        <v>Plano AnualRealizada</v>
      </c>
      <c r="T194" s="40" t="str">
        <f t="shared" si="23"/>
        <v>Plano AnualMuseu</v>
      </c>
    </row>
    <row r="195" spans="1:20" ht="15" customHeight="1">
      <c r="A195" s="130" t="s">
        <v>141</v>
      </c>
      <c r="B195" s="59" t="s">
        <v>141</v>
      </c>
      <c r="C195" s="21">
        <v>3</v>
      </c>
      <c r="D195" s="18"/>
      <c r="E195" s="11" t="s">
        <v>4</v>
      </c>
      <c r="F195" s="7" t="s">
        <v>581</v>
      </c>
      <c r="G195" s="4" t="s">
        <v>18</v>
      </c>
      <c r="H195" s="73" t="s">
        <v>434</v>
      </c>
      <c r="I195" s="38"/>
      <c r="J195" s="38"/>
      <c r="K195" s="39"/>
      <c r="L195" s="26"/>
      <c r="M195" s="4" t="s">
        <v>21</v>
      </c>
      <c r="N195" s="23" t="s">
        <v>7</v>
      </c>
      <c r="O195" s="9" t="str">
        <f t="shared" si="26"/>
        <v>-----</v>
      </c>
      <c r="P195" s="75"/>
      <c r="Q195" s="64"/>
      <c r="S195" s="40" t="str">
        <f t="shared" si="22"/>
        <v>Extra PlanoRealizada</v>
      </c>
      <c r="T195" s="40" t="str">
        <f t="shared" si="23"/>
        <v>Extra PlanoDiv. Externo</v>
      </c>
    </row>
    <row r="196" spans="1:20" ht="15" customHeight="1">
      <c r="A196" s="130" t="s">
        <v>141</v>
      </c>
      <c r="B196" s="59" t="s">
        <v>140</v>
      </c>
      <c r="C196" s="21">
        <v>4</v>
      </c>
      <c r="D196" s="18"/>
      <c r="E196" s="11" t="s">
        <v>5</v>
      </c>
      <c r="F196" s="7" t="s">
        <v>553</v>
      </c>
      <c r="G196" s="4" t="s">
        <v>14</v>
      </c>
      <c r="H196" s="73" t="s">
        <v>388</v>
      </c>
      <c r="I196" s="38"/>
      <c r="J196" s="38"/>
      <c r="K196" s="39"/>
      <c r="L196" s="26"/>
      <c r="M196" s="4" t="s">
        <v>20</v>
      </c>
      <c r="N196" s="23" t="s">
        <v>7</v>
      </c>
      <c r="O196" s="9" t="str">
        <f t="shared" si="26"/>
        <v>-----</v>
      </c>
      <c r="P196" s="75"/>
      <c r="Q196" s="64"/>
      <c r="S196" s="40" t="str">
        <f t="shared" si="22"/>
        <v>Plano AnualRealizada</v>
      </c>
      <c r="T196" s="40" t="str">
        <f t="shared" si="23"/>
        <v>Plano AnualBiblioteca</v>
      </c>
    </row>
    <row r="197" spans="1:20" ht="15" customHeight="1">
      <c r="A197" s="130" t="s">
        <v>141</v>
      </c>
      <c r="B197" s="59" t="s">
        <v>141</v>
      </c>
      <c r="C197" s="21">
        <v>4</v>
      </c>
      <c r="D197" s="18"/>
      <c r="E197" s="11" t="s">
        <v>5</v>
      </c>
      <c r="F197" s="7" t="s">
        <v>27</v>
      </c>
      <c r="G197" s="4" t="s">
        <v>14</v>
      </c>
      <c r="H197" s="73" t="s">
        <v>387</v>
      </c>
      <c r="I197" s="38"/>
      <c r="J197" s="38" t="s">
        <v>276</v>
      </c>
      <c r="K197" s="39">
        <v>35</v>
      </c>
      <c r="L197" s="26"/>
      <c r="M197" s="4" t="s">
        <v>20</v>
      </c>
      <c r="N197" s="23" t="s">
        <v>7</v>
      </c>
      <c r="O197" s="9" t="str">
        <f t="shared" si="26"/>
        <v>-----</v>
      </c>
      <c r="P197" s="75"/>
      <c r="Q197" s="64"/>
      <c r="S197" s="40" t="str">
        <f t="shared" si="22"/>
        <v>Plano AnualRealizada</v>
      </c>
      <c r="T197" s="40" t="str">
        <f t="shared" si="23"/>
        <v>Plano AnualBiblioteca</v>
      </c>
    </row>
    <row r="198" spans="1:20" ht="15" customHeight="1">
      <c r="A198" s="130" t="s">
        <v>141</v>
      </c>
      <c r="B198" s="59" t="s">
        <v>141</v>
      </c>
      <c r="C198" s="21">
        <v>5</v>
      </c>
      <c r="D198" s="18"/>
      <c r="E198" s="11" t="s">
        <v>6</v>
      </c>
      <c r="F198" s="7" t="s">
        <v>582</v>
      </c>
      <c r="G198" s="4" t="s">
        <v>18</v>
      </c>
      <c r="H198" s="73" t="s">
        <v>385</v>
      </c>
      <c r="I198" s="38"/>
      <c r="J198" s="38" t="s">
        <v>276</v>
      </c>
      <c r="K198" s="39">
        <v>35</v>
      </c>
      <c r="L198" s="26"/>
      <c r="M198" s="4" t="s">
        <v>21</v>
      </c>
      <c r="N198" s="23" t="s">
        <v>7</v>
      </c>
      <c r="O198" s="9" t="str">
        <f t="shared" si="26"/>
        <v>-----</v>
      </c>
      <c r="P198" s="75"/>
      <c r="Q198" s="64"/>
      <c r="S198" s="40" t="str">
        <f t="shared" si="22"/>
        <v>Extra PlanoRealizada</v>
      </c>
      <c r="T198" s="40" t="str">
        <f t="shared" si="23"/>
        <v>Extra PlanoDiv. Externo</v>
      </c>
    </row>
    <row r="199" spans="1:20" ht="15" customHeight="1">
      <c r="A199" s="130" t="s">
        <v>141</v>
      </c>
      <c r="B199" s="59" t="s">
        <v>141</v>
      </c>
      <c r="C199" s="21">
        <v>5</v>
      </c>
      <c r="D199" s="18"/>
      <c r="E199" s="11" t="s">
        <v>6</v>
      </c>
      <c r="F199" s="7" t="s">
        <v>27</v>
      </c>
      <c r="G199" s="4" t="s">
        <v>14</v>
      </c>
      <c r="H199" s="73" t="s">
        <v>387</v>
      </c>
      <c r="I199" s="38"/>
      <c r="J199" s="38" t="s">
        <v>276</v>
      </c>
      <c r="K199" s="39">
        <v>35</v>
      </c>
      <c r="L199" s="26"/>
      <c r="M199" s="4" t="s">
        <v>20</v>
      </c>
      <c r="N199" s="23" t="s">
        <v>7</v>
      </c>
      <c r="O199" s="9" t="str">
        <f t="shared" si="26"/>
        <v>-----</v>
      </c>
      <c r="P199" s="75"/>
      <c r="Q199" s="64"/>
      <c r="S199" s="40" t="str">
        <f t="shared" si="22"/>
        <v>Plano AnualRealizada</v>
      </c>
      <c r="T199" s="40" t="str">
        <f t="shared" si="23"/>
        <v>Plano AnualBiblioteca</v>
      </c>
    </row>
    <row r="200" spans="1:20" ht="15" customHeight="1">
      <c r="A200" s="130" t="s">
        <v>141</v>
      </c>
      <c r="B200" s="59" t="s">
        <v>141</v>
      </c>
      <c r="C200" s="21">
        <v>6</v>
      </c>
      <c r="D200" s="18"/>
      <c r="E200" s="11" t="s">
        <v>0</v>
      </c>
      <c r="F200" s="7" t="s">
        <v>583</v>
      </c>
      <c r="G200" s="4" t="s">
        <v>11</v>
      </c>
      <c r="H200" s="73" t="s">
        <v>420</v>
      </c>
      <c r="I200" s="38"/>
      <c r="J200" s="38" t="s">
        <v>276</v>
      </c>
      <c r="K200" s="39">
        <v>20</v>
      </c>
      <c r="L200" s="26"/>
      <c r="M200" s="4" t="s">
        <v>20</v>
      </c>
      <c r="N200" s="23" t="s">
        <v>7</v>
      </c>
      <c r="O200" s="9" t="str">
        <f t="shared" si="26"/>
        <v>-----</v>
      </c>
      <c r="P200" s="75"/>
      <c r="Q200" s="64"/>
      <c r="S200" s="40" t="str">
        <f t="shared" si="22"/>
        <v>Plano AnualRealizada</v>
      </c>
      <c r="T200" s="40" t="str">
        <f t="shared" si="23"/>
        <v>Plano AnualDesporto</v>
      </c>
    </row>
    <row r="201" spans="1:20" ht="15" customHeight="1">
      <c r="A201" s="130" t="s">
        <v>141</v>
      </c>
      <c r="B201" s="59" t="s">
        <v>140</v>
      </c>
      <c r="C201" s="21">
        <v>6</v>
      </c>
      <c r="D201" s="18"/>
      <c r="E201" s="11" t="s">
        <v>0</v>
      </c>
      <c r="F201" s="7" t="s">
        <v>553</v>
      </c>
      <c r="G201" s="4" t="s">
        <v>14</v>
      </c>
      <c r="H201" s="73" t="s">
        <v>388</v>
      </c>
      <c r="I201" s="38"/>
      <c r="J201" s="38"/>
      <c r="K201" s="39"/>
      <c r="L201" s="26"/>
      <c r="M201" s="4" t="s">
        <v>20</v>
      </c>
      <c r="N201" s="23" t="s">
        <v>7</v>
      </c>
      <c r="O201" s="9" t="str">
        <f t="shared" si="26"/>
        <v>-----</v>
      </c>
      <c r="P201" s="75"/>
      <c r="Q201" s="64"/>
      <c r="S201" s="40" t="str">
        <f t="shared" si="22"/>
        <v>Plano AnualRealizada</v>
      </c>
      <c r="T201" s="40" t="str">
        <f t="shared" si="23"/>
        <v>Plano AnualBiblioteca</v>
      </c>
    </row>
    <row r="202" spans="1:20" ht="15" customHeight="1">
      <c r="A202" s="130" t="s">
        <v>141</v>
      </c>
      <c r="B202" s="59" t="s">
        <v>141</v>
      </c>
      <c r="C202" s="21">
        <v>6</v>
      </c>
      <c r="D202" s="18"/>
      <c r="E202" s="11" t="s">
        <v>0</v>
      </c>
      <c r="F202" s="7" t="s">
        <v>336</v>
      </c>
      <c r="G202" s="4" t="s">
        <v>14</v>
      </c>
      <c r="H202" s="73" t="s">
        <v>387</v>
      </c>
      <c r="I202" s="38"/>
      <c r="J202" s="38" t="s">
        <v>276</v>
      </c>
      <c r="K202" s="39">
        <v>40</v>
      </c>
      <c r="L202" s="26"/>
      <c r="M202" s="4" t="s">
        <v>20</v>
      </c>
      <c r="N202" s="23" t="s">
        <v>7</v>
      </c>
      <c r="O202" s="9" t="str">
        <f t="shared" si="26"/>
        <v>-----</v>
      </c>
      <c r="P202" s="75"/>
      <c r="Q202" s="64"/>
      <c r="S202" s="40" t="str">
        <f t="shared" si="22"/>
        <v>Plano AnualRealizada</v>
      </c>
      <c r="T202" s="40" t="str">
        <f t="shared" si="23"/>
        <v>Plano AnualBiblioteca</v>
      </c>
    </row>
    <row r="203" spans="1:20" ht="15" customHeight="1">
      <c r="A203" s="130" t="s">
        <v>141</v>
      </c>
      <c r="B203" s="59" t="s">
        <v>141</v>
      </c>
      <c r="C203" s="21">
        <v>6</v>
      </c>
      <c r="D203" s="18"/>
      <c r="E203" s="11" t="s">
        <v>0</v>
      </c>
      <c r="F203" s="7" t="s">
        <v>585</v>
      </c>
      <c r="G203" s="103" t="s">
        <v>17</v>
      </c>
      <c r="H203" s="104" t="s">
        <v>589</v>
      </c>
      <c r="I203" s="38"/>
      <c r="J203" s="38" t="s">
        <v>276</v>
      </c>
      <c r="K203" s="39">
        <v>0</v>
      </c>
      <c r="L203" s="26"/>
      <c r="M203" s="4" t="s">
        <v>20</v>
      </c>
      <c r="N203" s="23" t="s">
        <v>7</v>
      </c>
      <c r="O203" s="9" t="str">
        <f>IF(N203="Cancelada","Inserir o motivo",IF(N203="Alterada","Inserir o motivo",IF(N203="Definida","situação a alterar",IF(N203="","",IF(N203="Por definir","sem data marcada",IF(N203="Realizada","-----"))))))</f>
        <v>-----</v>
      </c>
      <c r="P203" s="75"/>
      <c r="Q203" s="64"/>
      <c r="S203" s="40" t="str">
        <f>CONCATENATE(M203,N203)</f>
        <v>Plano AnualRealizada</v>
      </c>
      <c r="T203" s="40" t="str">
        <f>CONCATENATE(M203,G203)</f>
        <v>Plano AnualDiv. Interno</v>
      </c>
    </row>
    <row r="204" spans="1:20" ht="15" customHeight="1">
      <c r="A204" s="130" t="s">
        <v>141</v>
      </c>
      <c r="B204" s="59" t="s">
        <v>141</v>
      </c>
      <c r="C204" s="21">
        <v>6</v>
      </c>
      <c r="D204" s="18" t="s">
        <v>86</v>
      </c>
      <c r="E204" s="11" t="s">
        <v>0</v>
      </c>
      <c r="F204" s="7" t="s">
        <v>246</v>
      </c>
      <c r="G204" s="4" t="s">
        <v>75</v>
      </c>
      <c r="H204" s="73" t="s">
        <v>426</v>
      </c>
      <c r="I204" s="38"/>
      <c r="J204" s="38" t="s">
        <v>276</v>
      </c>
      <c r="K204" s="39">
        <v>0</v>
      </c>
      <c r="L204" s="26"/>
      <c r="M204" s="4" t="s">
        <v>20</v>
      </c>
      <c r="N204" s="23" t="s">
        <v>7</v>
      </c>
      <c r="O204" s="9" t="str">
        <f>IF(N204="Cancelada","Inserir o motivo",IF(N204="Alterada","Inserir o motivo",IF(N204="Definida","situação a alterar",IF(N204="","",IF(N204="Por definir","sem data marcada",IF(N204="Realizada","-----"))))))</f>
        <v>-----</v>
      </c>
      <c r="P204" s="75"/>
      <c r="Q204" s="64"/>
      <c r="S204" s="40" t="str">
        <f>CONCATENATE(M204,N204)</f>
        <v>Plano AnualRealizada</v>
      </c>
      <c r="T204" s="40" t="str">
        <f>CONCATENATE(M204,G204)</f>
        <v>Plano AnualAção Social</v>
      </c>
    </row>
    <row r="205" spans="1:20" ht="15" customHeight="1">
      <c r="A205" s="130" t="s">
        <v>141</v>
      </c>
      <c r="B205" s="59" t="s">
        <v>141</v>
      </c>
      <c r="C205" s="21">
        <v>7</v>
      </c>
      <c r="D205" s="18"/>
      <c r="E205" s="11" t="s">
        <v>1</v>
      </c>
      <c r="F205" s="7" t="s">
        <v>547</v>
      </c>
      <c r="G205" s="4" t="s">
        <v>18</v>
      </c>
      <c r="H205" s="73" t="s">
        <v>418</v>
      </c>
      <c r="I205" s="38"/>
      <c r="J205" s="38" t="s">
        <v>276</v>
      </c>
      <c r="K205" s="39">
        <v>40</v>
      </c>
      <c r="L205" s="26"/>
      <c r="M205" s="4" t="s">
        <v>20</v>
      </c>
      <c r="N205" s="23" t="s">
        <v>7</v>
      </c>
      <c r="O205" s="9" t="str">
        <f t="shared" si="26"/>
        <v>-----</v>
      </c>
      <c r="P205" s="75"/>
      <c r="Q205" s="64"/>
      <c r="S205" s="40" t="str">
        <f t="shared" si="22"/>
        <v>Plano AnualRealizada</v>
      </c>
      <c r="T205" s="40" t="str">
        <f t="shared" si="23"/>
        <v>Plano AnualDiv. Externo</v>
      </c>
    </row>
    <row r="206" spans="1:20" ht="15" customHeight="1">
      <c r="A206" s="130" t="s">
        <v>141</v>
      </c>
      <c r="B206" s="59" t="s">
        <v>141</v>
      </c>
      <c r="C206" s="21">
        <v>8</v>
      </c>
      <c r="D206" s="18"/>
      <c r="E206" s="11" t="s">
        <v>2</v>
      </c>
      <c r="F206" s="7" t="s">
        <v>585</v>
      </c>
      <c r="G206" s="103" t="s">
        <v>17</v>
      </c>
      <c r="H206" s="104" t="s">
        <v>589</v>
      </c>
      <c r="I206" s="38"/>
      <c r="J206" s="38" t="s">
        <v>276</v>
      </c>
      <c r="K206" s="39">
        <v>0</v>
      </c>
      <c r="L206" s="26"/>
      <c r="M206" s="4" t="s">
        <v>20</v>
      </c>
      <c r="N206" s="23" t="s">
        <v>7</v>
      </c>
      <c r="O206" s="9" t="str">
        <f>IF(N206="Cancelada","Inserir o motivo",IF(N206="Alterada","Inserir o motivo",IF(N206="Definida","situação a alterar",IF(N206="","",IF(N206="Por definir","sem data marcada",IF(N206="Realizada","-----"))))))</f>
        <v>-----</v>
      </c>
      <c r="P206" s="75"/>
      <c r="Q206" s="64"/>
      <c r="S206" s="40" t="str">
        <f>CONCATENATE(M206,N206)</f>
        <v>Plano AnualRealizada</v>
      </c>
      <c r="T206" s="40" t="str">
        <f>CONCATENATE(M206,G206)</f>
        <v>Plano AnualDiv. Interno</v>
      </c>
    </row>
    <row r="207" spans="1:20" ht="15" customHeight="1">
      <c r="A207" s="130" t="s">
        <v>141</v>
      </c>
      <c r="B207" s="59" t="s">
        <v>141</v>
      </c>
      <c r="C207" s="21">
        <v>8</v>
      </c>
      <c r="D207" s="18"/>
      <c r="E207" s="11" t="s">
        <v>2</v>
      </c>
      <c r="F207" s="7" t="s">
        <v>586</v>
      </c>
      <c r="G207" s="103" t="s">
        <v>75</v>
      </c>
      <c r="H207" s="104" t="s">
        <v>426</v>
      </c>
      <c r="I207" s="38"/>
      <c r="J207" s="38" t="s">
        <v>276</v>
      </c>
      <c r="K207" s="39">
        <v>0</v>
      </c>
      <c r="L207" s="26"/>
      <c r="M207" s="4" t="s">
        <v>20</v>
      </c>
      <c r="N207" s="23" t="s">
        <v>7</v>
      </c>
      <c r="O207" s="9" t="str">
        <f>IF(N207="Cancelada","Inserir o motivo",IF(N207="Alterada","Inserir o motivo",IF(N207="Definida","situação a alterar",IF(N207="","",IF(N207="Por definir","sem data marcada",IF(N207="Realizada","-----"))))))</f>
        <v>-----</v>
      </c>
      <c r="P207" s="75"/>
      <c r="Q207" s="64"/>
      <c r="S207" s="40" t="str">
        <f>CONCATENATE(M207,N207)</f>
        <v>Plano AnualRealizada</v>
      </c>
      <c r="T207" s="40" t="str">
        <f>CONCATENATE(M207,G207)</f>
        <v>Plano AnualAção Social</v>
      </c>
    </row>
    <row r="208" spans="1:20" ht="15" customHeight="1">
      <c r="A208" s="130" t="s">
        <v>141</v>
      </c>
      <c r="B208" s="59" t="s">
        <v>141</v>
      </c>
      <c r="C208" s="21">
        <v>8</v>
      </c>
      <c r="D208" s="18"/>
      <c r="E208" s="11" t="s">
        <v>2</v>
      </c>
      <c r="F208" s="7" t="s">
        <v>15</v>
      </c>
      <c r="G208" s="4" t="s">
        <v>15</v>
      </c>
      <c r="H208" s="73" t="s">
        <v>441</v>
      </c>
      <c r="I208" s="38"/>
      <c r="J208" s="38" t="s">
        <v>276</v>
      </c>
      <c r="K208" s="39">
        <v>500</v>
      </c>
      <c r="L208" s="26"/>
      <c r="M208" s="4" t="s">
        <v>20</v>
      </c>
      <c r="N208" s="23" t="s">
        <v>7</v>
      </c>
      <c r="O208" s="9" t="str">
        <f t="shared" ref="O208:O213" si="27">IF(N208="Cancelada","Inserir o motivo",IF(N208="Alterada","Inserir o motivo",IF(N208="Definida","situação a alterar",IF(N208="","",IF(N208="Por definir","sem data marcada",IF(N208="Realizada","-----"))))))</f>
        <v>-----</v>
      </c>
      <c r="P208" s="75"/>
      <c r="Q208" s="64"/>
      <c r="S208" s="40" t="str">
        <f t="shared" ref="S208:S213" si="28">CONCATENATE(M208,N208)</f>
        <v>Plano AnualRealizada</v>
      </c>
      <c r="T208" s="40" t="str">
        <f t="shared" ref="T208:T213" si="29">CONCATENATE(M208,G208)</f>
        <v>Plano AnualCinema</v>
      </c>
    </row>
    <row r="209" spans="1:20" ht="15" customHeight="1">
      <c r="A209" s="130" t="s">
        <v>141</v>
      </c>
      <c r="B209" s="59" t="s">
        <v>141</v>
      </c>
      <c r="C209" s="21">
        <v>9</v>
      </c>
      <c r="D209" s="18"/>
      <c r="E209" s="11" t="s">
        <v>3</v>
      </c>
      <c r="F209" s="7" t="s">
        <v>15</v>
      </c>
      <c r="G209" s="4" t="s">
        <v>15</v>
      </c>
      <c r="H209" s="73" t="s">
        <v>441</v>
      </c>
      <c r="I209" s="38"/>
      <c r="J209" s="38"/>
      <c r="K209" s="39"/>
      <c r="L209" s="26"/>
      <c r="M209" s="4" t="s">
        <v>20</v>
      </c>
      <c r="N209" s="23" t="s">
        <v>7</v>
      </c>
      <c r="O209" s="9" t="str">
        <f t="shared" si="27"/>
        <v>-----</v>
      </c>
      <c r="P209" s="75"/>
      <c r="Q209" s="64"/>
      <c r="S209" s="40" t="str">
        <f t="shared" si="28"/>
        <v>Plano AnualRealizada</v>
      </c>
      <c r="T209" s="40" t="str">
        <f t="shared" si="29"/>
        <v>Plano AnualCinema</v>
      </c>
    </row>
    <row r="210" spans="1:20" ht="15" customHeight="1">
      <c r="A210" s="130" t="s">
        <v>141</v>
      </c>
      <c r="B210" s="59" t="s">
        <v>141</v>
      </c>
      <c r="C210" s="21">
        <v>9</v>
      </c>
      <c r="D210" s="18"/>
      <c r="E210" s="11" t="s">
        <v>3</v>
      </c>
      <c r="F210" s="7" t="s">
        <v>587</v>
      </c>
      <c r="G210" s="4" t="s">
        <v>18</v>
      </c>
      <c r="H210" s="73" t="s">
        <v>418</v>
      </c>
      <c r="I210" s="38"/>
      <c r="J210" s="38"/>
      <c r="K210" s="39"/>
      <c r="L210" s="26"/>
      <c r="M210" s="4" t="s">
        <v>21</v>
      </c>
      <c r="N210" s="23" t="s">
        <v>7</v>
      </c>
      <c r="O210" s="9" t="str">
        <f t="shared" si="27"/>
        <v>-----</v>
      </c>
      <c r="P210" s="75"/>
      <c r="Q210" s="64"/>
      <c r="S210" s="40" t="str">
        <f t="shared" si="28"/>
        <v>Extra PlanoRealizada</v>
      </c>
      <c r="T210" s="40" t="str">
        <f t="shared" si="29"/>
        <v>Extra PlanoDiv. Externo</v>
      </c>
    </row>
    <row r="211" spans="1:20" ht="15" customHeight="1">
      <c r="A211" s="130" t="s">
        <v>141</v>
      </c>
      <c r="B211" s="59" t="s">
        <v>141</v>
      </c>
      <c r="C211" s="21">
        <v>9</v>
      </c>
      <c r="D211" s="18"/>
      <c r="E211" s="11" t="s">
        <v>3</v>
      </c>
      <c r="F211" s="7" t="s">
        <v>576</v>
      </c>
      <c r="G211" s="4" t="s">
        <v>14</v>
      </c>
      <c r="H211" s="73" t="s">
        <v>388</v>
      </c>
      <c r="I211" s="38"/>
      <c r="J211" s="38"/>
      <c r="K211" s="39"/>
      <c r="L211" s="26"/>
      <c r="M211" s="4" t="s">
        <v>21</v>
      </c>
      <c r="N211" s="23" t="s">
        <v>7</v>
      </c>
      <c r="O211" s="9" t="str">
        <f t="shared" si="27"/>
        <v>-----</v>
      </c>
      <c r="P211" s="75"/>
      <c r="Q211" s="64"/>
      <c r="S211" s="40" t="str">
        <f t="shared" si="28"/>
        <v>Extra PlanoRealizada</v>
      </c>
      <c r="T211" s="40" t="str">
        <f t="shared" si="29"/>
        <v>Extra PlanoBiblioteca</v>
      </c>
    </row>
    <row r="212" spans="1:20" ht="15" customHeight="1">
      <c r="A212" s="130" t="s">
        <v>141</v>
      </c>
      <c r="B212" s="59" t="s">
        <v>141</v>
      </c>
      <c r="C212" s="21">
        <v>9</v>
      </c>
      <c r="D212" s="18"/>
      <c r="E212" s="11" t="s">
        <v>3</v>
      </c>
      <c r="F212" s="7" t="s">
        <v>34</v>
      </c>
      <c r="G212" s="4" t="s">
        <v>11</v>
      </c>
      <c r="H212" s="73" t="s">
        <v>420</v>
      </c>
      <c r="I212" s="38"/>
      <c r="J212" s="38"/>
      <c r="K212" s="39"/>
      <c r="L212" s="26"/>
      <c r="M212" s="4" t="s">
        <v>21</v>
      </c>
      <c r="N212" s="23" t="s">
        <v>7</v>
      </c>
      <c r="O212" s="9" t="str">
        <f t="shared" si="27"/>
        <v>-----</v>
      </c>
      <c r="P212" s="75"/>
      <c r="Q212" s="64"/>
      <c r="S212" s="40" t="str">
        <f t="shared" si="28"/>
        <v>Extra PlanoRealizada</v>
      </c>
      <c r="T212" s="40" t="str">
        <f t="shared" si="29"/>
        <v>Extra PlanoDesporto</v>
      </c>
    </row>
    <row r="213" spans="1:20" ht="15" customHeight="1">
      <c r="A213" s="130" t="s">
        <v>141</v>
      </c>
      <c r="B213" s="59" t="s">
        <v>141</v>
      </c>
      <c r="C213" s="21">
        <v>10</v>
      </c>
      <c r="D213" s="18"/>
      <c r="E213" s="11" t="s">
        <v>4</v>
      </c>
      <c r="F213" s="7" t="s">
        <v>15</v>
      </c>
      <c r="G213" s="4" t="s">
        <v>15</v>
      </c>
      <c r="H213" s="73" t="s">
        <v>441</v>
      </c>
      <c r="I213" s="38"/>
      <c r="J213" s="38"/>
      <c r="K213" s="39"/>
      <c r="L213" s="26"/>
      <c r="M213" s="4" t="s">
        <v>20</v>
      </c>
      <c r="N213" s="23" t="s">
        <v>7</v>
      </c>
      <c r="O213" s="9" t="str">
        <f t="shared" si="27"/>
        <v>-----</v>
      </c>
      <c r="P213" s="75"/>
      <c r="Q213" s="64"/>
      <c r="S213" s="40" t="str">
        <f t="shared" si="28"/>
        <v>Plano AnualRealizada</v>
      </c>
      <c r="T213" s="40" t="str">
        <f t="shared" si="29"/>
        <v>Plano AnualCinema</v>
      </c>
    </row>
    <row r="214" spans="1:20" ht="15" customHeight="1">
      <c r="A214" s="130" t="s">
        <v>141</v>
      </c>
      <c r="B214" s="59" t="s">
        <v>141</v>
      </c>
      <c r="C214" s="21">
        <v>10</v>
      </c>
      <c r="D214" s="18"/>
      <c r="E214" s="11" t="s">
        <v>4</v>
      </c>
      <c r="F214" s="7" t="s">
        <v>545</v>
      </c>
      <c r="G214" s="4" t="s">
        <v>18</v>
      </c>
      <c r="H214" s="73" t="s">
        <v>418</v>
      </c>
      <c r="I214" s="38"/>
      <c r="J214" s="38" t="s">
        <v>276</v>
      </c>
      <c r="K214" s="39">
        <v>20</v>
      </c>
      <c r="L214" s="26"/>
      <c r="M214" s="4" t="s">
        <v>20</v>
      </c>
      <c r="N214" s="23" t="s">
        <v>7</v>
      </c>
      <c r="O214" s="9" t="str">
        <f t="shared" si="26"/>
        <v>-----</v>
      </c>
      <c r="P214" s="75"/>
      <c r="Q214" s="64"/>
      <c r="S214" s="40" t="str">
        <f t="shared" si="22"/>
        <v>Plano AnualRealizada</v>
      </c>
      <c r="T214" s="40" t="str">
        <f t="shared" si="23"/>
        <v>Plano AnualDiv. Externo</v>
      </c>
    </row>
    <row r="215" spans="1:20" ht="15" customHeight="1">
      <c r="A215" s="130" t="s">
        <v>141</v>
      </c>
      <c r="B215" s="59" t="s">
        <v>141</v>
      </c>
      <c r="C215" s="21">
        <v>11</v>
      </c>
      <c r="D215" s="18"/>
      <c r="E215" s="11" t="s">
        <v>5</v>
      </c>
      <c r="F215" s="7" t="s">
        <v>27</v>
      </c>
      <c r="G215" s="4" t="s">
        <v>14</v>
      </c>
      <c r="H215" s="73" t="s">
        <v>387</v>
      </c>
      <c r="I215" s="38"/>
      <c r="J215" s="38" t="s">
        <v>276</v>
      </c>
      <c r="K215" s="39">
        <v>35</v>
      </c>
      <c r="L215" s="26"/>
      <c r="M215" s="4" t="s">
        <v>20</v>
      </c>
      <c r="N215" s="23" t="s">
        <v>7</v>
      </c>
      <c r="O215" s="9" t="str">
        <f t="shared" si="26"/>
        <v>-----</v>
      </c>
      <c r="P215" s="75"/>
      <c r="Q215" s="64"/>
      <c r="S215" s="40" t="str">
        <f t="shared" si="22"/>
        <v>Plano AnualRealizada</v>
      </c>
      <c r="T215" s="40" t="str">
        <f t="shared" si="23"/>
        <v>Plano AnualBiblioteca</v>
      </c>
    </row>
    <row r="216" spans="1:20" ht="15" customHeight="1">
      <c r="A216" s="130" t="s">
        <v>141</v>
      </c>
      <c r="B216" s="59" t="s">
        <v>141</v>
      </c>
      <c r="C216" s="21">
        <v>11</v>
      </c>
      <c r="D216" s="18"/>
      <c r="E216" s="11" t="s">
        <v>5</v>
      </c>
      <c r="F216" s="7" t="s">
        <v>546</v>
      </c>
      <c r="G216" s="4" t="s">
        <v>11</v>
      </c>
      <c r="H216" s="73" t="s">
        <v>418</v>
      </c>
      <c r="I216" s="38"/>
      <c r="J216" s="38" t="s">
        <v>276</v>
      </c>
      <c r="K216" s="39">
        <v>35</v>
      </c>
      <c r="L216" s="26"/>
      <c r="M216" s="4" t="s">
        <v>20</v>
      </c>
      <c r="N216" s="23" t="s">
        <v>7</v>
      </c>
      <c r="O216" s="9" t="str">
        <f t="shared" si="26"/>
        <v>-----</v>
      </c>
      <c r="P216" s="75"/>
      <c r="Q216" s="64"/>
      <c r="S216" s="40" t="str">
        <f t="shared" si="22"/>
        <v>Plano AnualRealizada</v>
      </c>
      <c r="T216" s="40" t="str">
        <f t="shared" si="23"/>
        <v>Plano AnualDesporto</v>
      </c>
    </row>
    <row r="217" spans="1:20" ht="15" customHeight="1">
      <c r="A217" s="130" t="s">
        <v>141</v>
      </c>
      <c r="B217" s="59" t="s">
        <v>140</v>
      </c>
      <c r="C217" s="21">
        <v>11</v>
      </c>
      <c r="D217" s="18"/>
      <c r="E217" s="11" t="s">
        <v>5</v>
      </c>
      <c r="F217" s="7" t="s">
        <v>553</v>
      </c>
      <c r="G217" s="4" t="s">
        <v>14</v>
      </c>
      <c r="H217" s="73" t="s">
        <v>388</v>
      </c>
      <c r="I217" s="38"/>
      <c r="J217" s="38"/>
      <c r="K217" s="39"/>
      <c r="L217" s="26"/>
      <c r="M217" s="4" t="s">
        <v>20</v>
      </c>
      <c r="N217" s="23" t="s">
        <v>7</v>
      </c>
      <c r="O217" s="9" t="str">
        <f t="shared" si="26"/>
        <v>-----</v>
      </c>
      <c r="P217" s="75"/>
      <c r="Q217" s="64"/>
      <c r="S217" s="40" t="str">
        <f t="shared" si="22"/>
        <v>Plano AnualRealizada</v>
      </c>
      <c r="T217" s="40" t="str">
        <f t="shared" si="23"/>
        <v>Plano AnualBiblioteca</v>
      </c>
    </row>
    <row r="218" spans="1:20" ht="15" customHeight="1">
      <c r="A218" s="130" t="s">
        <v>141</v>
      </c>
      <c r="B218" s="59" t="s">
        <v>141</v>
      </c>
      <c r="C218" s="21">
        <v>12</v>
      </c>
      <c r="D218" s="18"/>
      <c r="E218" s="11" t="s">
        <v>6</v>
      </c>
      <c r="F218" s="7" t="s">
        <v>27</v>
      </c>
      <c r="G218" s="4" t="s">
        <v>14</v>
      </c>
      <c r="H218" s="73" t="s">
        <v>387</v>
      </c>
      <c r="I218" s="38"/>
      <c r="J218" s="38" t="s">
        <v>276</v>
      </c>
      <c r="K218" s="39">
        <v>35</v>
      </c>
      <c r="L218" s="26"/>
      <c r="M218" s="4" t="s">
        <v>20</v>
      </c>
      <c r="N218" s="23" t="s">
        <v>7</v>
      </c>
      <c r="O218" s="9" t="str">
        <f t="shared" si="26"/>
        <v>-----</v>
      </c>
      <c r="P218" s="75"/>
      <c r="Q218" s="64"/>
      <c r="S218" s="40" t="str">
        <f t="shared" si="22"/>
        <v>Plano AnualRealizada</v>
      </c>
      <c r="T218" s="40" t="str">
        <f t="shared" si="23"/>
        <v>Plano AnualBiblioteca</v>
      </c>
    </row>
    <row r="219" spans="1:20" ht="15" customHeight="1">
      <c r="A219" s="130" t="s">
        <v>141</v>
      </c>
      <c r="B219" s="59" t="s">
        <v>141</v>
      </c>
      <c r="C219" s="21">
        <v>13</v>
      </c>
      <c r="D219" s="18"/>
      <c r="E219" s="11" t="s">
        <v>0</v>
      </c>
      <c r="F219" s="7" t="s">
        <v>336</v>
      </c>
      <c r="G219" s="4" t="s">
        <v>14</v>
      </c>
      <c r="H219" s="73" t="s">
        <v>387</v>
      </c>
      <c r="I219" s="38"/>
      <c r="J219" s="38" t="s">
        <v>276</v>
      </c>
      <c r="K219" s="39">
        <v>40</v>
      </c>
      <c r="L219" s="26"/>
      <c r="M219" s="4" t="s">
        <v>20</v>
      </c>
      <c r="N219" s="23" t="s">
        <v>7</v>
      </c>
      <c r="O219" s="9" t="str">
        <f t="shared" si="26"/>
        <v>-----</v>
      </c>
      <c r="P219" s="75"/>
      <c r="Q219" s="64"/>
      <c r="S219" s="40" t="str">
        <f t="shared" si="22"/>
        <v>Plano AnualRealizada</v>
      </c>
      <c r="T219" s="40" t="str">
        <f t="shared" si="23"/>
        <v>Plano AnualBiblioteca</v>
      </c>
    </row>
    <row r="220" spans="1:20" ht="15" customHeight="1">
      <c r="A220" s="130" t="s">
        <v>141</v>
      </c>
      <c r="B220" s="59" t="s">
        <v>141</v>
      </c>
      <c r="C220" s="21">
        <v>13</v>
      </c>
      <c r="D220" s="18"/>
      <c r="E220" s="11" t="s">
        <v>0</v>
      </c>
      <c r="F220" s="7" t="s">
        <v>34</v>
      </c>
      <c r="G220" s="4" t="s">
        <v>11</v>
      </c>
      <c r="H220" s="73" t="s">
        <v>420</v>
      </c>
      <c r="I220" s="38"/>
      <c r="J220" s="38" t="s">
        <v>276</v>
      </c>
      <c r="K220" s="39">
        <v>20</v>
      </c>
      <c r="L220" s="26"/>
      <c r="M220" s="4" t="s">
        <v>20</v>
      </c>
      <c r="N220" s="23" t="s">
        <v>7</v>
      </c>
      <c r="O220" s="9" t="str">
        <f t="shared" si="26"/>
        <v>-----</v>
      </c>
      <c r="P220" s="75"/>
      <c r="Q220" s="64"/>
      <c r="S220" s="40" t="str">
        <f t="shared" si="22"/>
        <v>Plano AnualRealizada</v>
      </c>
      <c r="T220" s="40" t="str">
        <f t="shared" si="23"/>
        <v>Plano AnualDesporto</v>
      </c>
    </row>
    <row r="221" spans="1:20" ht="15" customHeight="1">
      <c r="A221" s="130" t="s">
        <v>141</v>
      </c>
      <c r="B221" s="59" t="s">
        <v>140</v>
      </c>
      <c r="C221" s="21">
        <v>13</v>
      </c>
      <c r="D221" s="18"/>
      <c r="E221" s="11" t="s">
        <v>0</v>
      </c>
      <c r="F221" s="7" t="s">
        <v>553</v>
      </c>
      <c r="G221" s="4" t="s">
        <v>14</v>
      </c>
      <c r="H221" s="73" t="s">
        <v>388</v>
      </c>
      <c r="I221" s="38"/>
      <c r="J221" s="38"/>
      <c r="K221" s="39"/>
      <c r="L221" s="26"/>
      <c r="M221" s="4" t="s">
        <v>20</v>
      </c>
      <c r="N221" s="23" t="s">
        <v>7</v>
      </c>
      <c r="O221" s="9" t="str">
        <f t="shared" si="26"/>
        <v>-----</v>
      </c>
      <c r="P221" s="75"/>
      <c r="Q221" s="64"/>
      <c r="S221" s="40" t="str">
        <f t="shared" si="22"/>
        <v>Plano AnualRealizada</v>
      </c>
      <c r="T221" s="40" t="str">
        <f t="shared" si="23"/>
        <v>Plano AnualBiblioteca</v>
      </c>
    </row>
    <row r="222" spans="1:20" ht="15" customHeight="1">
      <c r="A222" s="130" t="s">
        <v>141</v>
      </c>
      <c r="B222" s="59" t="s">
        <v>141</v>
      </c>
      <c r="C222" s="21">
        <v>13</v>
      </c>
      <c r="D222" s="18"/>
      <c r="E222" s="11" t="s">
        <v>0</v>
      </c>
      <c r="F222" s="7" t="s">
        <v>578</v>
      </c>
      <c r="G222" s="4" t="s">
        <v>11</v>
      </c>
      <c r="H222" s="73" t="s">
        <v>423</v>
      </c>
      <c r="I222" s="38"/>
      <c r="J222" s="38" t="s">
        <v>276</v>
      </c>
      <c r="K222" s="39">
        <v>20</v>
      </c>
      <c r="L222" s="26"/>
      <c r="M222" s="4" t="s">
        <v>20</v>
      </c>
      <c r="N222" s="23" t="s">
        <v>7</v>
      </c>
      <c r="O222" s="9" t="str">
        <f t="shared" si="26"/>
        <v>-----</v>
      </c>
      <c r="P222" s="75"/>
      <c r="Q222" s="64"/>
      <c r="S222" s="40" t="str">
        <f t="shared" si="22"/>
        <v>Plano AnualRealizada</v>
      </c>
      <c r="T222" s="40" t="str">
        <f t="shared" si="23"/>
        <v>Plano AnualDesporto</v>
      </c>
    </row>
    <row r="223" spans="1:20" ht="15" customHeight="1">
      <c r="A223" s="130" t="s">
        <v>141</v>
      </c>
      <c r="B223" s="59" t="s">
        <v>141</v>
      </c>
      <c r="C223" s="21">
        <v>14</v>
      </c>
      <c r="D223" s="18"/>
      <c r="E223" s="11" t="s">
        <v>1</v>
      </c>
      <c r="F223" s="7"/>
      <c r="G223" s="4"/>
      <c r="H223" s="73"/>
      <c r="I223" s="38"/>
      <c r="J223" s="38"/>
      <c r="K223" s="39"/>
      <c r="L223" s="26"/>
      <c r="M223" s="4"/>
      <c r="N223" s="23"/>
      <c r="O223" s="9" t="str">
        <f t="shared" si="26"/>
        <v/>
      </c>
      <c r="P223" s="75"/>
      <c r="Q223" s="64"/>
      <c r="S223" s="40" t="str">
        <f t="shared" si="22"/>
        <v/>
      </c>
      <c r="T223" s="40" t="str">
        <f t="shared" si="23"/>
        <v/>
      </c>
    </row>
    <row r="224" spans="1:20" ht="15" customHeight="1">
      <c r="A224" s="130" t="s">
        <v>141</v>
      </c>
      <c r="B224" s="59" t="s">
        <v>141</v>
      </c>
      <c r="C224" s="21">
        <v>15</v>
      </c>
      <c r="D224" s="18"/>
      <c r="E224" s="11" t="s">
        <v>2</v>
      </c>
      <c r="F224" s="7" t="s">
        <v>15</v>
      </c>
      <c r="G224" s="4" t="s">
        <v>15</v>
      </c>
      <c r="H224" s="73" t="s">
        <v>441</v>
      </c>
      <c r="I224" s="38"/>
      <c r="J224" s="38" t="s">
        <v>276</v>
      </c>
      <c r="K224" s="39">
        <v>500</v>
      </c>
      <c r="L224" s="26"/>
      <c r="M224" s="4" t="s">
        <v>20</v>
      </c>
      <c r="N224" s="23" t="s">
        <v>7</v>
      </c>
      <c r="O224" s="9" t="str">
        <f t="shared" si="26"/>
        <v>-----</v>
      </c>
      <c r="P224" s="75"/>
      <c r="Q224" s="64"/>
      <c r="S224" s="40" t="str">
        <f t="shared" ref="S224:S287" si="30">CONCATENATE(M224,N224)</f>
        <v>Plano AnualRealizada</v>
      </c>
      <c r="T224" s="40" t="str">
        <f t="shared" ref="T224:T287" si="31">CONCATENATE(M224,G224)</f>
        <v>Plano AnualCinema</v>
      </c>
    </row>
    <row r="225" spans="1:20" ht="15" customHeight="1">
      <c r="A225" s="130" t="s">
        <v>141</v>
      </c>
      <c r="B225" s="59" t="s">
        <v>141</v>
      </c>
      <c r="C225" s="21">
        <v>15</v>
      </c>
      <c r="D225" s="18"/>
      <c r="E225" s="11" t="s">
        <v>2</v>
      </c>
      <c r="F225" s="7" t="s">
        <v>625</v>
      </c>
      <c r="G225" s="4" t="s">
        <v>18</v>
      </c>
      <c r="H225" s="73" t="s">
        <v>418</v>
      </c>
      <c r="I225" s="38"/>
      <c r="J225" s="38" t="s">
        <v>276</v>
      </c>
      <c r="K225" s="39">
        <v>500</v>
      </c>
      <c r="L225" s="26"/>
      <c r="M225" s="4" t="s">
        <v>21</v>
      </c>
      <c r="N225" s="23" t="s">
        <v>7</v>
      </c>
      <c r="O225" s="9" t="str">
        <f t="shared" si="26"/>
        <v>-----</v>
      </c>
      <c r="P225" s="75"/>
      <c r="Q225" s="64"/>
      <c r="S225" s="40" t="str">
        <f t="shared" si="30"/>
        <v>Extra PlanoRealizada</v>
      </c>
      <c r="T225" s="40" t="str">
        <f t="shared" si="31"/>
        <v>Extra PlanoDiv. Externo</v>
      </c>
    </row>
    <row r="226" spans="1:20" ht="15" customHeight="1">
      <c r="A226" s="130" t="s">
        <v>141</v>
      </c>
      <c r="B226" s="59" t="s">
        <v>141</v>
      </c>
      <c r="C226" s="21">
        <v>15</v>
      </c>
      <c r="D226" s="18" t="s">
        <v>93</v>
      </c>
      <c r="E226" s="11" t="s">
        <v>2</v>
      </c>
      <c r="F226" s="7" t="s">
        <v>544</v>
      </c>
      <c r="G226" s="4" t="s">
        <v>18</v>
      </c>
      <c r="H226" s="73" t="s">
        <v>540</v>
      </c>
      <c r="I226" s="38"/>
      <c r="J226" s="38" t="s">
        <v>276</v>
      </c>
      <c r="K226" s="39">
        <v>20</v>
      </c>
      <c r="L226" s="26"/>
      <c r="M226" s="4" t="s">
        <v>20</v>
      </c>
      <c r="N226" s="23" t="s">
        <v>8</v>
      </c>
      <c r="O226" s="9" t="s">
        <v>30</v>
      </c>
      <c r="P226" s="75"/>
      <c r="Q226" s="64"/>
      <c r="S226" s="40" t="str">
        <f t="shared" si="30"/>
        <v>Plano AnualCancelada</v>
      </c>
      <c r="T226" s="40" t="str">
        <f t="shared" si="31"/>
        <v>Plano AnualDiv. Externo</v>
      </c>
    </row>
    <row r="227" spans="1:20" ht="15" customHeight="1">
      <c r="A227" s="130" t="s">
        <v>141</v>
      </c>
      <c r="B227" s="59" t="s">
        <v>141</v>
      </c>
      <c r="C227" s="21">
        <v>16</v>
      </c>
      <c r="D227" s="18"/>
      <c r="E227" s="11" t="s">
        <v>3</v>
      </c>
      <c r="F227" s="7" t="s">
        <v>15</v>
      </c>
      <c r="G227" s="4" t="s">
        <v>15</v>
      </c>
      <c r="H227" s="73" t="s">
        <v>441</v>
      </c>
      <c r="I227" s="38"/>
      <c r="J227" s="38"/>
      <c r="K227" s="39"/>
      <c r="L227" s="26"/>
      <c r="M227" s="4" t="s">
        <v>20</v>
      </c>
      <c r="N227" s="23" t="s">
        <v>7</v>
      </c>
      <c r="O227" s="9" t="str">
        <f t="shared" ref="O227" si="32">IF(N227="Cancelada","Inserir o motivo",IF(N227="Alterada","Inserir o motivo",IF(N227="Definida","situação a alterar",IF(N227="","",IF(N227="Por definir","sem data marcada",IF(N227="Realizada","-----"))))))</f>
        <v>-----</v>
      </c>
      <c r="P227" s="75"/>
      <c r="Q227" s="64"/>
      <c r="S227" s="40" t="str">
        <f t="shared" si="30"/>
        <v>Plano AnualRealizada</v>
      </c>
      <c r="T227" s="40" t="str">
        <f t="shared" si="31"/>
        <v>Plano AnualCinema</v>
      </c>
    </row>
    <row r="228" spans="1:20" ht="15" customHeight="1">
      <c r="A228" s="130" t="s">
        <v>141</v>
      </c>
      <c r="B228" s="59" t="s">
        <v>141</v>
      </c>
      <c r="C228" s="21">
        <v>17</v>
      </c>
      <c r="D228" s="18"/>
      <c r="E228" s="11" t="s">
        <v>4</v>
      </c>
      <c r="F228" s="7" t="s">
        <v>321</v>
      </c>
      <c r="G228" s="4" t="s">
        <v>12</v>
      </c>
      <c r="H228" s="73" t="s">
        <v>440</v>
      </c>
      <c r="I228" s="38"/>
      <c r="J228" s="38" t="s">
        <v>276</v>
      </c>
      <c r="K228" s="39">
        <v>400</v>
      </c>
      <c r="L228" s="26"/>
      <c r="M228" s="4" t="s">
        <v>20</v>
      </c>
      <c r="N228" s="23" t="s">
        <v>7</v>
      </c>
      <c r="O228" s="9" t="str">
        <f t="shared" si="26"/>
        <v>-----</v>
      </c>
      <c r="P228" s="75"/>
      <c r="Q228" s="64"/>
      <c r="S228" s="40" t="str">
        <f t="shared" si="30"/>
        <v>Plano AnualRealizada</v>
      </c>
      <c r="T228" s="40" t="str">
        <f t="shared" si="31"/>
        <v>Plano AnualTurismo</v>
      </c>
    </row>
    <row r="229" spans="1:20" ht="15.75" customHeight="1">
      <c r="A229" s="130" t="s">
        <v>141</v>
      </c>
      <c r="B229" s="59" t="s">
        <v>141</v>
      </c>
      <c r="C229" s="21">
        <v>18</v>
      </c>
      <c r="D229" s="18"/>
      <c r="E229" s="11" t="s">
        <v>5</v>
      </c>
      <c r="F229" s="7" t="s">
        <v>27</v>
      </c>
      <c r="G229" s="4" t="s">
        <v>14</v>
      </c>
      <c r="H229" s="73" t="s">
        <v>387</v>
      </c>
      <c r="I229" s="38"/>
      <c r="J229" s="38" t="s">
        <v>276</v>
      </c>
      <c r="K229" s="39">
        <v>35</v>
      </c>
      <c r="L229" s="26"/>
      <c r="M229" s="4" t="s">
        <v>20</v>
      </c>
      <c r="N229" s="23" t="s">
        <v>7</v>
      </c>
      <c r="O229" s="9" t="str">
        <f t="shared" si="26"/>
        <v>-----</v>
      </c>
      <c r="P229" s="75"/>
      <c r="Q229" s="64"/>
      <c r="S229" s="40" t="str">
        <f t="shared" si="30"/>
        <v>Plano AnualRealizada</v>
      </c>
      <c r="T229" s="40" t="str">
        <f t="shared" si="31"/>
        <v>Plano AnualBiblioteca</v>
      </c>
    </row>
    <row r="230" spans="1:20" ht="15" customHeight="1">
      <c r="A230" s="130" t="s">
        <v>141</v>
      </c>
      <c r="B230" s="59" t="s">
        <v>140</v>
      </c>
      <c r="C230" s="21">
        <v>18</v>
      </c>
      <c r="D230" s="18" t="s">
        <v>107</v>
      </c>
      <c r="E230" s="11" t="s">
        <v>5</v>
      </c>
      <c r="F230" s="7" t="s">
        <v>188</v>
      </c>
      <c r="G230" s="4" t="s">
        <v>11</v>
      </c>
      <c r="H230" s="73" t="s">
        <v>424</v>
      </c>
      <c r="I230" s="38"/>
      <c r="J230" s="38"/>
      <c r="K230" s="39"/>
      <c r="L230" s="26"/>
      <c r="M230" s="4" t="s">
        <v>20</v>
      </c>
      <c r="N230" s="23" t="s">
        <v>7</v>
      </c>
      <c r="O230" s="9" t="str">
        <f t="shared" si="26"/>
        <v>-----</v>
      </c>
      <c r="P230" s="75"/>
      <c r="Q230" s="64"/>
      <c r="S230" s="40" t="str">
        <f t="shared" si="30"/>
        <v>Plano AnualRealizada</v>
      </c>
      <c r="T230" s="40" t="str">
        <f t="shared" si="31"/>
        <v>Plano AnualDesporto</v>
      </c>
    </row>
    <row r="231" spans="1:20" ht="15" customHeight="1">
      <c r="A231" s="130" t="s">
        <v>141</v>
      </c>
      <c r="B231" s="59" t="s">
        <v>140</v>
      </c>
      <c r="C231" s="21">
        <v>18</v>
      </c>
      <c r="D231" s="18"/>
      <c r="E231" s="11" t="s">
        <v>5</v>
      </c>
      <c r="F231" s="7" t="s">
        <v>553</v>
      </c>
      <c r="G231" s="4" t="s">
        <v>14</v>
      </c>
      <c r="H231" s="73" t="s">
        <v>388</v>
      </c>
      <c r="I231" s="38"/>
      <c r="J231" s="38"/>
      <c r="K231" s="39"/>
      <c r="L231" s="26"/>
      <c r="M231" s="4" t="s">
        <v>20</v>
      </c>
      <c r="N231" s="23" t="s">
        <v>7</v>
      </c>
      <c r="O231" s="9" t="str">
        <f t="shared" si="26"/>
        <v>-----</v>
      </c>
      <c r="P231" s="75"/>
      <c r="Q231" s="64"/>
      <c r="S231" s="40" t="str">
        <f t="shared" si="30"/>
        <v>Plano AnualRealizada</v>
      </c>
      <c r="T231" s="40" t="str">
        <f t="shared" si="31"/>
        <v>Plano AnualBiblioteca</v>
      </c>
    </row>
    <row r="232" spans="1:20" ht="15" customHeight="1">
      <c r="A232" s="130" t="s">
        <v>141</v>
      </c>
      <c r="B232" s="59" t="s">
        <v>141</v>
      </c>
      <c r="C232" s="21">
        <v>19</v>
      </c>
      <c r="D232" s="18"/>
      <c r="E232" s="11" t="s">
        <v>6</v>
      </c>
      <c r="F232" s="7" t="s">
        <v>27</v>
      </c>
      <c r="G232" s="4" t="s">
        <v>14</v>
      </c>
      <c r="H232" s="73" t="s">
        <v>387</v>
      </c>
      <c r="I232" s="38"/>
      <c r="J232" s="38" t="s">
        <v>276</v>
      </c>
      <c r="K232" s="39">
        <v>35</v>
      </c>
      <c r="L232" s="26"/>
      <c r="M232" s="4" t="s">
        <v>20</v>
      </c>
      <c r="N232" s="23" t="s">
        <v>7</v>
      </c>
      <c r="O232" s="9" t="str">
        <f t="shared" si="26"/>
        <v>-----</v>
      </c>
      <c r="P232" s="75"/>
      <c r="Q232" s="64"/>
      <c r="S232" s="40" t="str">
        <f t="shared" si="30"/>
        <v>Plano AnualRealizada</v>
      </c>
      <c r="T232" s="40" t="str">
        <f t="shared" si="31"/>
        <v>Plano AnualBiblioteca</v>
      </c>
    </row>
    <row r="233" spans="1:20" ht="15" customHeight="1">
      <c r="A233" s="130" t="s">
        <v>141</v>
      </c>
      <c r="B233" s="59" t="s">
        <v>141</v>
      </c>
      <c r="C233" s="21">
        <v>20</v>
      </c>
      <c r="D233" s="18"/>
      <c r="E233" s="11" t="s">
        <v>0</v>
      </c>
      <c r="F233" s="7" t="s">
        <v>336</v>
      </c>
      <c r="G233" s="4" t="s">
        <v>14</v>
      </c>
      <c r="H233" s="73" t="s">
        <v>387</v>
      </c>
      <c r="I233" s="38"/>
      <c r="J233" s="38" t="s">
        <v>276</v>
      </c>
      <c r="K233" s="39">
        <v>40</v>
      </c>
      <c r="L233" s="26"/>
      <c r="M233" s="4" t="s">
        <v>20</v>
      </c>
      <c r="N233" s="23" t="s">
        <v>7</v>
      </c>
      <c r="O233" s="9" t="str">
        <f t="shared" si="26"/>
        <v>-----</v>
      </c>
      <c r="P233" s="75"/>
      <c r="Q233" s="64"/>
      <c r="S233" s="40" t="str">
        <f t="shared" si="30"/>
        <v>Plano AnualRealizada</v>
      </c>
      <c r="T233" s="40" t="str">
        <f t="shared" si="31"/>
        <v>Plano AnualBiblioteca</v>
      </c>
    </row>
    <row r="234" spans="1:20" ht="15" customHeight="1">
      <c r="A234" s="130" t="s">
        <v>141</v>
      </c>
      <c r="B234" s="59" t="s">
        <v>141</v>
      </c>
      <c r="C234" s="21">
        <v>20</v>
      </c>
      <c r="D234" s="18"/>
      <c r="E234" s="11" t="s">
        <v>0</v>
      </c>
      <c r="F234" s="7" t="s">
        <v>34</v>
      </c>
      <c r="G234" s="4" t="s">
        <v>11</v>
      </c>
      <c r="H234" s="73" t="s">
        <v>420</v>
      </c>
      <c r="I234" s="38"/>
      <c r="J234" s="38" t="s">
        <v>276</v>
      </c>
      <c r="K234" s="39">
        <v>20</v>
      </c>
      <c r="L234" s="26"/>
      <c r="M234" s="4" t="s">
        <v>20</v>
      </c>
      <c r="N234" s="23" t="s">
        <v>7</v>
      </c>
      <c r="O234" s="9" t="str">
        <f t="shared" si="26"/>
        <v>-----</v>
      </c>
      <c r="P234" s="75"/>
      <c r="Q234" s="64"/>
      <c r="S234" s="40" t="str">
        <f t="shared" si="30"/>
        <v>Plano AnualRealizada</v>
      </c>
      <c r="T234" s="40" t="str">
        <f t="shared" si="31"/>
        <v>Plano AnualDesporto</v>
      </c>
    </row>
    <row r="235" spans="1:20" ht="15" customHeight="1">
      <c r="A235" s="130" t="s">
        <v>141</v>
      </c>
      <c r="B235" s="59" t="s">
        <v>140</v>
      </c>
      <c r="C235" s="21">
        <v>20</v>
      </c>
      <c r="D235" s="18"/>
      <c r="E235" s="11" t="s">
        <v>0</v>
      </c>
      <c r="F235" s="7" t="s">
        <v>553</v>
      </c>
      <c r="G235" s="4" t="s">
        <v>14</v>
      </c>
      <c r="H235" s="73" t="s">
        <v>388</v>
      </c>
      <c r="I235" s="38"/>
      <c r="J235" s="38"/>
      <c r="K235" s="39"/>
      <c r="L235" s="26"/>
      <c r="M235" s="4" t="s">
        <v>20</v>
      </c>
      <c r="N235" s="23" t="s">
        <v>7</v>
      </c>
      <c r="O235" s="9" t="str">
        <f t="shared" si="26"/>
        <v>-----</v>
      </c>
      <c r="P235" s="75"/>
      <c r="Q235" s="64"/>
      <c r="S235" s="40" t="str">
        <f t="shared" si="30"/>
        <v>Plano AnualRealizada</v>
      </c>
      <c r="T235" s="40" t="str">
        <f t="shared" si="31"/>
        <v>Plano AnualBiblioteca</v>
      </c>
    </row>
    <row r="236" spans="1:20" ht="15" customHeight="1">
      <c r="A236" s="130" t="s">
        <v>141</v>
      </c>
      <c r="B236" s="59" t="s">
        <v>141</v>
      </c>
      <c r="C236" s="21">
        <v>21</v>
      </c>
      <c r="D236" s="18"/>
      <c r="E236" s="11" t="s">
        <v>1</v>
      </c>
      <c r="F236" s="7"/>
      <c r="G236" s="4"/>
      <c r="H236" s="73"/>
      <c r="I236" s="38"/>
      <c r="J236" s="38"/>
      <c r="K236" s="39"/>
      <c r="L236" s="26"/>
      <c r="M236" s="4"/>
      <c r="N236" s="23"/>
      <c r="O236" s="9" t="str">
        <f t="shared" si="26"/>
        <v/>
      </c>
      <c r="P236" s="75"/>
      <c r="Q236" s="64"/>
      <c r="S236" s="40" t="str">
        <f t="shared" si="30"/>
        <v/>
      </c>
      <c r="T236" s="40" t="str">
        <f t="shared" si="31"/>
        <v/>
      </c>
    </row>
    <row r="237" spans="1:20" ht="15" customHeight="1">
      <c r="A237" s="130" t="s">
        <v>141</v>
      </c>
      <c r="B237" s="59" t="s">
        <v>141</v>
      </c>
      <c r="C237" s="21">
        <v>22</v>
      </c>
      <c r="D237" s="18"/>
      <c r="E237" s="11" t="s">
        <v>2</v>
      </c>
      <c r="F237" s="7" t="s">
        <v>15</v>
      </c>
      <c r="G237" s="4" t="s">
        <v>15</v>
      </c>
      <c r="H237" s="73" t="s">
        <v>441</v>
      </c>
      <c r="I237" s="38"/>
      <c r="J237" s="38" t="s">
        <v>276</v>
      </c>
      <c r="K237" s="39">
        <v>500</v>
      </c>
      <c r="L237" s="26"/>
      <c r="M237" s="4" t="s">
        <v>20</v>
      </c>
      <c r="N237" s="23" t="s">
        <v>7</v>
      </c>
      <c r="O237" s="9" t="str">
        <f t="shared" si="26"/>
        <v>-----</v>
      </c>
      <c r="P237" s="75"/>
      <c r="Q237" s="64"/>
      <c r="S237" s="40" t="str">
        <f t="shared" si="30"/>
        <v>Plano AnualRealizada</v>
      </c>
      <c r="T237" s="40" t="str">
        <f t="shared" si="31"/>
        <v>Plano AnualCinema</v>
      </c>
    </row>
    <row r="238" spans="1:20" ht="15" customHeight="1">
      <c r="A238" s="130" t="s">
        <v>141</v>
      </c>
      <c r="B238" s="59" t="s">
        <v>141</v>
      </c>
      <c r="C238" s="21">
        <v>22</v>
      </c>
      <c r="D238" s="18"/>
      <c r="E238" s="11" t="s">
        <v>2</v>
      </c>
      <c r="F238" s="7" t="s">
        <v>379</v>
      </c>
      <c r="G238" s="4" t="s">
        <v>17</v>
      </c>
      <c r="H238" s="73" t="s">
        <v>446</v>
      </c>
      <c r="I238" s="38"/>
      <c r="J238" s="38" t="s">
        <v>276</v>
      </c>
      <c r="K238" s="39">
        <v>20</v>
      </c>
      <c r="L238" s="26"/>
      <c r="M238" s="4" t="s">
        <v>20</v>
      </c>
      <c r="N238" s="23" t="s">
        <v>7</v>
      </c>
      <c r="O238" s="9" t="str">
        <f t="shared" si="26"/>
        <v>-----</v>
      </c>
      <c r="P238" s="75"/>
      <c r="Q238" s="64"/>
      <c r="S238" s="40" t="str">
        <f t="shared" si="30"/>
        <v>Plano AnualRealizada</v>
      </c>
      <c r="T238" s="40" t="str">
        <f t="shared" si="31"/>
        <v>Plano AnualDiv. Interno</v>
      </c>
    </row>
    <row r="239" spans="1:20" ht="15" customHeight="1">
      <c r="A239" s="130" t="s">
        <v>141</v>
      </c>
      <c r="B239" s="59" t="s">
        <v>141</v>
      </c>
      <c r="C239" s="21">
        <v>22</v>
      </c>
      <c r="D239" s="18"/>
      <c r="E239" s="11" t="s">
        <v>2</v>
      </c>
      <c r="F239" s="7" t="s">
        <v>338</v>
      </c>
      <c r="G239" s="4" t="s">
        <v>14</v>
      </c>
      <c r="H239" s="73" t="s">
        <v>388</v>
      </c>
      <c r="I239" s="38"/>
      <c r="J239" s="38" t="s">
        <v>276</v>
      </c>
      <c r="K239" s="39">
        <v>20</v>
      </c>
      <c r="L239" s="26"/>
      <c r="M239" s="4" t="s">
        <v>20</v>
      </c>
      <c r="N239" s="23" t="s">
        <v>7</v>
      </c>
      <c r="O239" s="9" t="str">
        <f t="shared" si="26"/>
        <v>-----</v>
      </c>
      <c r="P239" s="75"/>
      <c r="Q239" s="64"/>
      <c r="S239" s="40" t="str">
        <f t="shared" si="30"/>
        <v>Plano AnualRealizada</v>
      </c>
      <c r="T239" s="40" t="str">
        <f t="shared" si="31"/>
        <v>Plano AnualBiblioteca</v>
      </c>
    </row>
    <row r="240" spans="1:20" ht="15" customHeight="1">
      <c r="A240" s="130" t="s">
        <v>141</v>
      </c>
      <c r="B240" s="59" t="s">
        <v>141</v>
      </c>
      <c r="C240" s="21">
        <v>23</v>
      </c>
      <c r="D240" s="18"/>
      <c r="E240" s="11" t="s">
        <v>3</v>
      </c>
      <c r="F240" s="7" t="s">
        <v>15</v>
      </c>
      <c r="G240" s="4" t="s">
        <v>15</v>
      </c>
      <c r="H240" s="73" t="s">
        <v>441</v>
      </c>
      <c r="I240" s="38"/>
      <c r="J240" s="38" t="s">
        <v>276</v>
      </c>
      <c r="K240" s="39">
        <v>500</v>
      </c>
      <c r="L240" s="26"/>
      <c r="M240" s="4" t="s">
        <v>20</v>
      </c>
      <c r="N240" s="23" t="s">
        <v>7</v>
      </c>
      <c r="O240" s="9" t="str">
        <f t="shared" si="26"/>
        <v>-----</v>
      </c>
      <c r="P240" s="75"/>
      <c r="Q240" s="64"/>
      <c r="S240" s="40" t="str">
        <f t="shared" si="30"/>
        <v>Plano AnualRealizada</v>
      </c>
      <c r="T240" s="40" t="str">
        <f t="shared" si="31"/>
        <v>Plano AnualCinema</v>
      </c>
    </row>
    <row r="241" spans="1:20" ht="15" customHeight="1">
      <c r="A241" s="130" t="s">
        <v>141</v>
      </c>
      <c r="B241" s="59" t="s">
        <v>141</v>
      </c>
      <c r="C241" s="21">
        <v>24</v>
      </c>
      <c r="D241" s="18"/>
      <c r="E241" s="11" t="s">
        <v>4</v>
      </c>
      <c r="F241" s="7" t="s">
        <v>15</v>
      </c>
      <c r="G241" s="4" t="s">
        <v>15</v>
      </c>
      <c r="H241" s="73" t="s">
        <v>441</v>
      </c>
      <c r="I241" s="38"/>
      <c r="J241" s="38" t="s">
        <v>276</v>
      </c>
      <c r="K241" s="39">
        <v>500</v>
      </c>
      <c r="L241" s="26"/>
      <c r="M241" s="4" t="s">
        <v>20</v>
      </c>
      <c r="N241" s="23" t="s">
        <v>7</v>
      </c>
      <c r="O241" s="9" t="str">
        <f t="shared" si="26"/>
        <v>-----</v>
      </c>
      <c r="P241" s="75"/>
      <c r="Q241" s="64"/>
      <c r="S241" s="40" t="str">
        <f t="shared" si="30"/>
        <v>Plano AnualRealizada</v>
      </c>
      <c r="T241" s="40" t="str">
        <f t="shared" si="31"/>
        <v>Plano AnualCinema</v>
      </c>
    </row>
    <row r="242" spans="1:20" ht="15.75" customHeight="1">
      <c r="A242" s="130" t="s">
        <v>141</v>
      </c>
      <c r="B242" s="59" t="s">
        <v>141</v>
      </c>
      <c r="C242" s="21">
        <v>24</v>
      </c>
      <c r="D242" s="18"/>
      <c r="E242" s="11" t="s">
        <v>4</v>
      </c>
      <c r="F242" s="7" t="s">
        <v>274</v>
      </c>
      <c r="G242" s="4" t="s">
        <v>12</v>
      </c>
      <c r="H242" s="73" t="s">
        <v>440</v>
      </c>
      <c r="I242" s="38"/>
      <c r="J242" s="38" t="s">
        <v>276</v>
      </c>
      <c r="K242" s="39">
        <v>400</v>
      </c>
      <c r="L242" s="26"/>
      <c r="M242" s="4" t="s">
        <v>20</v>
      </c>
      <c r="N242" s="23" t="s">
        <v>7</v>
      </c>
      <c r="O242" s="9" t="str">
        <f t="shared" si="26"/>
        <v>-----</v>
      </c>
      <c r="P242" s="75"/>
      <c r="Q242" s="64"/>
      <c r="S242" s="40" t="str">
        <f t="shared" si="30"/>
        <v>Plano AnualRealizada</v>
      </c>
      <c r="T242" s="40" t="str">
        <f t="shared" si="31"/>
        <v>Plano AnualTurismo</v>
      </c>
    </row>
    <row r="243" spans="1:20" ht="15.75" customHeight="1">
      <c r="A243" s="130" t="s">
        <v>141</v>
      </c>
      <c r="B243" s="59" t="s">
        <v>141</v>
      </c>
      <c r="C243" s="21">
        <v>24</v>
      </c>
      <c r="D243" s="18"/>
      <c r="E243" s="11" t="s">
        <v>4</v>
      </c>
      <c r="F243" s="7" t="s">
        <v>579</v>
      </c>
      <c r="G243" s="4" t="s">
        <v>18</v>
      </c>
      <c r="H243" s="73" t="s">
        <v>418</v>
      </c>
      <c r="I243" s="38"/>
      <c r="J243" s="38" t="s">
        <v>276</v>
      </c>
      <c r="K243" s="39">
        <v>400</v>
      </c>
      <c r="L243" s="26"/>
      <c r="M243" s="4" t="s">
        <v>21</v>
      </c>
      <c r="N243" s="23" t="s">
        <v>7</v>
      </c>
      <c r="O243" s="9" t="str">
        <f t="shared" si="26"/>
        <v>-----</v>
      </c>
      <c r="P243" s="75"/>
      <c r="Q243" s="64"/>
      <c r="S243" s="40" t="str">
        <f t="shared" si="30"/>
        <v>Extra PlanoRealizada</v>
      </c>
      <c r="T243" s="40" t="str">
        <f t="shared" si="31"/>
        <v>Extra PlanoDiv. Externo</v>
      </c>
    </row>
    <row r="244" spans="1:20" ht="15" customHeight="1">
      <c r="A244" s="130" t="s">
        <v>141</v>
      </c>
      <c r="B244" s="59" t="s">
        <v>141</v>
      </c>
      <c r="C244" s="21">
        <v>25</v>
      </c>
      <c r="D244" s="18"/>
      <c r="E244" s="11" t="s">
        <v>5</v>
      </c>
      <c r="F244" s="7" t="s">
        <v>180</v>
      </c>
      <c r="G244" s="4" t="s">
        <v>153</v>
      </c>
      <c r="H244" s="73" t="s">
        <v>425</v>
      </c>
      <c r="I244" s="38"/>
      <c r="J244" s="38" t="s">
        <v>276</v>
      </c>
      <c r="K244" s="39">
        <v>35</v>
      </c>
      <c r="L244" s="26"/>
      <c r="M244" s="4" t="s">
        <v>20</v>
      </c>
      <c r="N244" s="23" t="s">
        <v>7</v>
      </c>
      <c r="O244" s="9" t="str">
        <f t="shared" si="26"/>
        <v>-----</v>
      </c>
      <c r="P244" s="75"/>
      <c r="Q244" s="64"/>
      <c r="S244" s="40" t="str">
        <f t="shared" si="30"/>
        <v>Plano AnualRealizada</v>
      </c>
      <c r="T244" s="40" t="str">
        <f t="shared" si="31"/>
        <v>Plano AnualCultura</v>
      </c>
    </row>
    <row r="245" spans="1:20" ht="15" customHeight="1">
      <c r="A245" s="130" t="s">
        <v>141</v>
      </c>
      <c r="B245" s="59" t="s">
        <v>141</v>
      </c>
      <c r="C245" s="21">
        <v>25</v>
      </c>
      <c r="D245" s="18"/>
      <c r="E245" s="11" t="s">
        <v>5</v>
      </c>
      <c r="F245" s="7" t="s">
        <v>628</v>
      </c>
      <c r="G245" s="4" t="s">
        <v>18</v>
      </c>
      <c r="H245" s="73" t="s">
        <v>566</v>
      </c>
      <c r="I245" s="38"/>
      <c r="J245" s="38" t="s">
        <v>276</v>
      </c>
      <c r="K245" s="39">
        <v>35</v>
      </c>
      <c r="L245" s="26"/>
      <c r="M245" s="4" t="s">
        <v>21</v>
      </c>
      <c r="N245" s="23" t="s">
        <v>7</v>
      </c>
      <c r="O245" s="9" t="str">
        <f t="shared" si="26"/>
        <v>-----</v>
      </c>
      <c r="P245" s="75"/>
      <c r="Q245" s="64"/>
      <c r="S245" s="40" t="str">
        <f t="shared" si="30"/>
        <v>Extra PlanoRealizada</v>
      </c>
      <c r="T245" s="40" t="str">
        <f t="shared" si="31"/>
        <v>Extra PlanoDiv. Externo</v>
      </c>
    </row>
    <row r="246" spans="1:20" ht="15" customHeight="1">
      <c r="A246" s="130" t="s">
        <v>141</v>
      </c>
      <c r="B246" s="59" t="s">
        <v>141</v>
      </c>
      <c r="C246" s="21">
        <v>25</v>
      </c>
      <c r="D246" s="18"/>
      <c r="E246" s="11" t="s">
        <v>5</v>
      </c>
      <c r="F246" s="7" t="s">
        <v>560</v>
      </c>
      <c r="G246" s="4" t="s">
        <v>11</v>
      </c>
      <c r="H246" s="73" t="s">
        <v>423</v>
      </c>
      <c r="I246" s="38"/>
      <c r="J246" s="38" t="s">
        <v>276</v>
      </c>
      <c r="K246" s="39">
        <v>35</v>
      </c>
      <c r="L246" s="26"/>
      <c r="M246" s="4" t="s">
        <v>20</v>
      </c>
      <c r="N246" s="23" t="s">
        <v>7</v>
      </c>
      <c r="O246" s="9" t="str">
        <f t="shared" ref="O246:O309" si="33">IF(N246="Cancelada","Inserir o motivo",IF(N246="Alterada","Inserir o motivo",IF(N246="Definida","situação a alterar",IF(N246="","",IF(N246="Por definir","sem data marcada",IF(N246="Realizada","-----"))))))</f>
        <v>-----</v>
      </c>
      <c r="P246" s="75"/>
      <c r="Q246" s="64"/>
      <c r="S246" s="40" t="str">
        <f t="shared" si="30"/>
        <v>Plano AnualRealizada</v>
      </c>
      <c r="T246" s="40" t="str">
        <f t="shared" si="31"/>
        <v>Plano AnualDesporto</v>
      </c>
    </row>
    <row r="247" spans="1:20" ht="15" customHeight="1">
      <c r="A247" s="130" t="s">
        <v>141</v>
      </c>
      <c r="B247" s="59" t="s">
        <v>141</v>
      </c>
      <c r="C247" s="21">
        <v>26</v>
      </c>
      <c r="D247" s="18"/>
      <c r="E247" s="11" t="s">
        <v>6</v>
      </c>
      <c r="F247" s="7" t="s">
        <v>27</v>
      </c>
      <c r="G247" s="4" t="s">
        <v>14</v>
      </c>
      <c r="H247" s="73" t="s">
        <v>387</v>
      </c>
      <c r="I247" s="38"/>
      <c r="J247" s="38" t="s">
        <v>276</v>
      </c>
      <c r="K247" s="39">
        <v>35</v>
      </c>
      <c r="L247" s="26"/>
      <c r="M247" s="4" t="s">
        <v>20</v>
      </c>
      <c r="N247" s="23" t="s">
        <v>7</v>
      </c>
      <c r="O247" s="9" t="str">
        <f t="shared" si="33"/>
        <v>-----</v>
      </c>
      <c r="P247" s="75"/>
      <c r="Q247" s="64"/>
      <c r="S247" s="40" t="str">
        <f t="shared" si="30"/>
        <v>Plano AnualRealizada</v>
      </c>
      <c r="T247" s="40" t="str">
        <f t="shared" si="31"/>
        <v>Plano AnualBiblioteca</v>
      </c>
    </row>
    <row r="248" spans="1:20" ht="15" customHeight="1">
      <c r="A248" s="130" t="s">
        <v>141</v>
      </c>
      <c r="B248" s="59" t="s">
        <v>141</v>
      </c>
      <c r="C248" s="21">
        <v>27</v>
      </c>
      <c r="D248" s="18"/>
      <c r="E248" s="11" t="s">
        <v>0</v>
      </c>
      <c r="F248" s="7" t="s">
        <v>336</v>
      </c>
      <c r="G248" s="4" t="s">
        <v>14</v>
      </c>
      <c r="H248" s="73" t="s">
        <v>387</v>
      </c>
      <c r="I248" s="38"/>
      <c r="J248" s="38" t="s">
        <v>276</v>
      </c>
      <c r="K248" s="39">
        <v>40</v>
      </c>
      <c r="L248" s="26"/>
      <c r="M248" s="4" t="s">
        <v>20</v>
      </c>
      <c r="N248" s="23" t="s">
        <v>7</v>
      </c>
      <c r="O248" s="9" t="str">
        <f t="shared" si="33"/>
        <v>-----</v>
      </c>
      <c r="P248" s="75"/>
      <c r="Q248" s="64"/>
      <c r="S248" s="40" t="str">
        <f t="shared" si="30"/>
        <v>Plano AnualRealizada</v>
      </c>
      <c r="T248" s="40" t="str">
        <f t="shared" si="31"/>
        <v>Plano AnualBiblioteca</v>
      </c>
    </row>
    <row r="249" spans="1:20" ht="15" customHeight="1">
      <c r="A249" s="130" t="s">
        <v>141</v>
      </c>
      <c r="B249" s="59" t="s">
        <v>141</v>
      </c>
      <c r="C249" s="21">
        <v>27</v>
      </c>
      <c r="D249" s="18"/>
      <c r="E249" s="11" t="s">
        <v>0</v>
      </c>
      <c r="F249" s="7" t="s">
        <v>34</v>
      </c>
      <c r="G249" s="4" t="s">
        <v>11</v>
      </c>
      <c r="H249" s="73" t="s">
        <v>420</v>
      </c>
      <c r="I249" s="38"/>
      <c r="J249" s="38" t="s">
        <v>276</v>
      </c>
      <c r="K249" s="39">
        <v>20</v>
      </c>
      <c r="L249" s="26"/>
      <c r="M249" s="4" t="s">
        <v>20</v>
      </c>
      <c r="N249" s="23" t="s">
        <v>7</v>
      </c>
      <c r="O249" s="9" t="str">
        <f t="shared" si="33"/>
        <v>-----</v>
      </c>
      <c r="P249" s="75"/>
      <c r="Q249" s="64"/>
      <c r="S249" s="40" t="str">
        <f t="shared" si="30"/>
        <v>Plano AnualRealizada</v>
      </c>
      <c r="T249" s="40" t="str">
        <f t="shared" si="31"/>
        <v>Plano AnualDesporto</v>
      </c>
    </row>
    <row r="250" spans="1:20" ht="15" customHeight="1">
      <c r="A250" s="130" t="s">
        <v>141</v>
      </c>
      <c r="B250" s="59" t="s">
        <v>140</v>
      </c>
      <c r="C250" s="21">
        <v>27</v>
      </c>
      <c r="D250" s="18"/>
      <c r="E250" s="11" t="s">
        <v>0</v>
      </c>
      <c r="F250" s="7" t="s">
        <v>553</v>
      </c>
      <c r="G250" s="4" t="s">
        <v>14</v>
      </c>
      <c r="H250" s="73" t="s">
        <v>388</v>
      </c>
      <c r="I250" s="38"/>
      <c r="J250" s="38"/>
      <c r="K250" s="39"/>
      <c r="L250" s="26"/>
      <c r="M250" s="4" t="s">
        <v>20</v>
      </c>
      <c r="N250" s="23" t="s">
        <v>7</v>
      </c>
      <c r="O250" s="9" t="str">
        <f t="shared" si="33"/>
        <v>-----</v>
      </c>
      <c r="P250" s="75"/>
      <c r="Q250" s="64"/>
      <c r="S250" s="40" t="str">
        <f t="shared" si="30"/>
        <v>Plano AnualRealizada</v>
      </c>
      <c r="T250" s="40" t="str">
        <f t="shared" si="31"/>
        <v>Plano AnualBiblioteca</v>
      </c>
    </row>
    <row r="251" spans="1:20" ht="15" customHeight="1">
      <c r="A251" s="130" t="s">
        <v>141</v>
      </c>
      <c r="B251" s="59" t="s">
        <v>141</v>
      </c>
      <c r="C251" s="21">
        <v>28</v>
      </c>
      <c r="D251" s="18"/>
      <c r="E251" s="11" t="s">
        <v>1</v>
      </c>
      <c r="F251" s="7"/>
      <c r="G251" s="4"/>
      <c r="H251" s="73"/>
      <c r="I251" s="38"/>
      <c r="J251" s="38"/>
      <c r="K251" s="39"/>
      <c r="L251" s="26"/>
      <c r="M251" s="4"/>
      <c r="N251" s="23"/>
      <c r="O251" s="9" t="str">
        <f t="shared" si="33"/>
        <v/>
      </c>
      <c r="P251" s="75"/>
      <c r="Q251" s="64"/>
      <c r="S251" s="40" t="str">
        <f t="shared" si="30"/>
        <v/>
      </c>
      <c r="T251" s="40" t="str">
        <f t="shared" si="31"/>
        <v/>
      </c>
    </row>
    <row r="252" spans="1:20" ht="15" customHeight="1">
      <c r="A252" s="130" t="s">
        <v>141</v>
      </c>
      <c r="B252" s="59" t="s">
        <v>141</v>
      </c>
      <c r="C252" s="21">
        <v>29</v>
      </c>
      <c r="D252" s="18"/>
      <c r="E252" s="11" t="s">
        <v>2</v>
      </c>
      <c r="F252" s="7" t="s">
        <v>494</v>
      </c>
      <c r="G252" s="4" t="s">
        <v>75</v>
      </c>
      <c r="H252" s="73" t="s">
        <v>426</v>
      </c>
      <c r="I252" s="38"/>
      <c r="J252" s="38" t="s">
        <v>276</v>
      </c>
      <c r="K252" s="39">
        <v>60</v>
      </c>
      <c r="L252" s="26"/>
      <c r="M252" s="4" t="s">
        <v>20</v>
      </c>
      <c r="N252" s="23" t="s">
        <v>8</v>
      </c>
      <c r="O252" s="9" t="s">
        <v>30</v>
      </c>
      <c r="P252" s="75"/>
      <c r="Q252" s="64"/>
      <c r="S252" s="40" t="str">
        <f t="shared" si="30"/>
        <v>Plano AnualCancelada</v>
      </c>
      <c r="T252" s="40" t="str">
        <f t="shared" si="31"/>
        <v>Plano AnualAção Social</v>
      </c>
    </row>
    <row r="253" spans="1:20" ht="15" customHeight="1">
      <c r="A253" s="130" t="s">
        <v>141</v>
      </c>
      <c r="B253" s="59" t="s">
        <v>141</v>
      </c>
      <c r="C253" s="21">
        <v>29</v>
      </c>
      <c r="D253" s="18"/>
      <c r="E253" s="11" t="s">
        <v>2</v>
      </c>
      <c r="F253" s="7" t="s">
        <v>15</v>
      </c>
      <c r="G253" s="4" t="s">
        <v>15</v>
      </c>
      <c r="H253" s="73" t="s">
        <v>441</v>
      </c>
      <c r="I253" s="38"/>
      <c r="J253" s="38" t="s">
        <v>276</v>
      </c>
      <c r="K253" s="39">
        <v>100</v>
      </c>
      <c r="L253" s="26"/>
      <c r="M253" s="4" t="s">
        <v>20</v>
      </c>
      <c r="N253" s="23" t="s">
        <v>7</v>
      </c>
      <c r="O253" s="9" t="str">
        <f t="shared" ref="O253" si="34">IF(N253="Cancelada","Inserir o motivo",IF(N253="Alterada","Inserir o motivo",IF(N253="Definida","situação a alterar",IF(N253="","",IF(N253="Por definir","sem data marcada",IF(N253="Realizada","-----"))))))</f>
        <v>-----</v>
      </c>
      <c r="P253" s="75"/>
      <c r="Q253" s="64"/>
      <c r="S253" s="40" t="str">
        <f t="shared" si="30"/>
        <v>Plano AnualRealizada</v>
      </c>
      <c r="T253" s="40" t="str">
        <f t="shared" si="31"/>
        <v>Plano AnualCinema</v>
      </c>
    </row>
    <row r="254" spans="1:20" ht="15" customHeight="1">
      <c r="A254" s="130" t="s">
        <v>141</v>
      </c>
      <c r="B254" s="59" t="s">
        <v>141</v>
      </c>
      <c r="C254" s="21">
        <v>29</v>
      </c>
      <c r="D254" s="18"/>
      <c r="E254" s="11" t="s">
        <v>2</v>
      </c>
      <c r="F254" s="7" t="s">
        <v>198</v>
      </c>
      <c r="G254" s="4" t="s">
        <v>153</v>
      </c>
      <c r="H254" s="73" t="s">
        <v>566</v>
      </c>
      <c r="I254" s="38"/>
      <c r="J254" s="38" t="s">
        <v>276</v>
      </c>
      <c r="K254" s="39">
        <v>100</v>
      </c>
      <c r="L254" s="26"/>
      <c r="M254" s="4" t="s">
        <v>20</v>
      </c>
      <c r="N254" s="23" t="s">
        <v>7</v>
      </c>
      <c r="O254" s="9" t="str">
        <f t="shared" si="33"/>
        <v>-----</v>
      </c>
      <c r="P254" s="75"/>
      <c r="Q254" s="64"/>
      <c r="S254" s="40" t="str">
        <f t="shared" si="30"/>
        <v>Plano AnualRealizada</v>
      </c>
      <c r="T254" s="40" t="str">
        <f t="shared" si="31"/>
        <v>Plano AnualCultura</v>
      </c>
    </row>
    <row r="255" spans="1:20" ht="15" customHeight="1">
      <c r="A255" s="130" t="s">
        <v>141</v>
      </c>
      <c r="B255" s="59" t="s">
        <v>141</v>
      </c>
      <c r="C255" s="21">
        <v>29</v>
      </c>
      <c r="D255" s="18"/>
      <c r="E255" s="11" t="s">
        <v>2</v>
      </c>
      <c r="F255" s="7" t="s">
        <v>629</v>
      </c>
      <c r="G255" s="4" t="s">
        <v>14</v>
      </c>
      <c r="H255" s="73" t="s">
        <v>388</v>
      </c>
      <c r="I255" s="38"/>
      <c r="J255" s="38" t="s">
        <v>276</v>
      </c>
      <c r="K255" s="39">
        <v>20</v>
      </c>
      <c r="L255" s="26"/>
      <c r="M255" s="4" t="s">
        <v>20</v>
      </c>
      <c r="N255" s="23" t="s">
        <v>7</v>
      </c>
      <c r="O255" s="9" t="str">
        <f t="shared" si="33"/>
        <v>-----</v>
      </c>
      <c r="P255" s="75"/>
      <c r="Q255" s="64"/>
      <c r="S255" s="40" t="str">
        <f t="shared" si="30"/>
        <v>Plano AnualRealizada</v>
      </c>
      <c r="T255" s="40" t="str">
        <f t="shared" si="31"/>
        <v>Plano AnualBiblioteca</v>
      </c>
    </row>
    <row r="256" spans="1:20" ht="15" customHeight="1">
      <c r="A256" s="130" t="s">
        <v>141</v>
      </c>
      <c r="B256" s="59" t="s">
        <v>141</v>
      </c>
      <c r="C256" s="21">
        <v>29</v>
      </c>
      <c r="D256" s="18"/>
      <c r="E256" s="11" t="s">
        <v>2</v>
      </c>
      <c r="F256" s="7" t="s">
        <v>34</v>
      </c>
      <c r="G256" s="4" t="s">
        <v>11</v>
      </c>
      <c r="H256" s="73" t="s">
        <v>420</v>
      </c>
      <c r="I256" s="38"/>
      <c r="J256" s="38" t="s">
        <v>276</v>
      </c>
      <c r="K256" s="39">
        <v>20</v>
      </c>
      <c r="L256" s="26"/>
      <c r="M256" s="4" t="s">
        <v>20</v>
      </c>
      <c r="N256" s="23" t="s">
        <v>7</v>
      </c>
      <c r="O256" s="9" t="str">
        <f t="shared" si="33"/>
        <v>-----</v>
      </c>
      <c r="P256" s="75"/>
      <c r="Q256" s="64"/>
      <c r="S256" s="40" t="str">
        <f t="shared" si="30"/>
        <v>Plano AnualRealizada</v>
      </c>
      <c r="T256" s="40" t="str">
        <f t="shared" si="31"/>
        <v>Plano AnualDesporto</v>
      </c>
    </row>
    <row r="257" spans="1:20" ht="15" customHeight="1">
      <c r="A257" s="130" t="s">
        <v>141</v>
      </c>
      <c r="B257" s="59" t="s">
        <v>141</v>
      </c>
      <c r="C257" s="21">
        <v>29</v>
      </c>
      <c r="D257" s="18" t="s">
        <v>107</v>
      </c>
      <c r="E257" s="11" t="s">
        <v>2</v>
      </c>
      <c r="F257" s="7" t="s">
        <v>215</v>
      </c>
      <c r="G257" s="4" t="s">
        <v>18</v>
      </c>
      <c r="H257" s="73" t="s">
        <v>448</v>
      </c>
      <c r="I257" s="38"/>
      <c r="J257" s="38" t="s">
        <v>276</v>
      </c>
      <c r="K257" s="39">
        <v>20</v>
      </c>
      <c r="L257" s="26"/>
      <c r="M257" s="4" t="s">
        <v>20</v>
      </c>
      <c r="N257" s="23" t="s">
        <v>7</v>
      </c>
      <c r="O257" s="9" t="str">
        <f t="shared" si="33"/>
        <v>-----</v>
      </c>
      <c r="P257" s="75"/>
      <c r="Q257" s="64"/>
      <c r="S257" s="40" t="str">
        <f t="shared" si="30"/>
        <v>Plano AnualRealizada</v>
      </c>
      <c r="T257" s="40" t="str">
        <f t="shared" si="31"/>
        <v>Plano AnualDiv. Externo</v>
      </c>
    </row>
    <row r="258" spans="1:20" ht="15" customHeight="1">
      <c r="A258" s="130" t="s">
        <v>141</v>
      </c>
      <c r="B258" s="59" t="s">
        <v>141</v>
      </c>
      <c r="C258" s="21">
        <v>30</v>
      </c>
      <c r="D258" s="18"/>
      <c r="E258" s="11" t="s">
        <v>3</v>
      </c>
      <c r="F258" s="7" t="s">
        <v>588</v>
      </c>
      <c r="G258" s="4" t="s">
        <v>153</v>
      </c>
      <c r="H258" s="73" t="s">
        <v>566</v>
      </c>
      <c r="I258" s="38"/>
      <c r="J258" s="38" t="s">
        <v>276</v>
      </c>
      <c r="K258" s="39">
        <v>100</v>
      </c>
      <c r="L258" s="26"/>
      <c r="M258" s="4" t="s">
        <v>20</v>
      </c>
      <c r="N258" s="23" t="s">
        <v>8</v>
      </c>
      <c r="O258" s="9" t="s">
        <v>51</v>
      </c>
      <c r="P258" s="75"/>
      <c r="Q258" s="64"/>
      <c r="S258" s="40" t="str">
        <f t="shared" si="30"/>
        <v>Plano AnualCancelada</v>
      </c>
      <c r="T258" s="40" t="str">
        <f t="shared" si="31"/>
        <v>Plano AnualCultura</v>
      </c>
    </row>
    <row r="259" spans="1:20" ht="15" customHeight="1">
      <c r="A259" s="130" t="s">
        <v>141</v>
      </c>
      <c r="B259" s="59" t="s">
        <v>141</v>
      </c>
      <c r="C259" s="21">
        <v>30</v>
      </c>
      <c r="D259" s="18"/>
      <c r="E259" s="11" t="s">
        <v>3</v>
      </c>
      <c r="F259" s="7" t="s">
        <v>15</v>
      </c>
      <c r="G259" s="4" t="s">
        <v>15</v>
      </c>
      <c r="H259" s="73" t="s">
        <v>441</v>
      </c>
      <c r="I259" s="38"/>
      <c r="J259" s="38" t="s">
        <v>276</v>
      </c>
      <c r="K259" s="39">
        <v>100</v>
      </c>
      <c r="L259" s="26"/>
      <c r="M259" s="4" t="s">
        <v>20</v>
      </c>
      <c r="N259" s="23" t="s">
        <v>7</v>
      </c>
      <c r="O259" s="9" t="str">
        <f t="shared" si="33"/>
        <v>-----</v>
      </c>
      <c r="P259" s="75"/>
      <c r="Q259" s="64"/>
      <c r="S259" s="40" t="str">
        <f t="shared" si="30"/>
        <v>Plano AnualRealizada</v>
      </c>
      <c r="T259" s="40" t="str">
        <f t="shared" si="31"/>
        <v>Plano AnualCinema</v>
      </c>
    </row>
    <row r="260" spans="1:20" ht="15" customHeight="1">
      <c r="A260" s="130" t="s">
        <v>142</v>
      </c>
      <c r="B260" s="59" t="s">
        <v>142</v>
      </c>
      <c r="C260" s="21" t="s">
        <v>36</v>
      </c>
      <c r="D260" s="18"/>
      <c r="E260" s="11" t="s">
        <v>38</v>
      </c>
      <c r="F260" s="7" t="s">
        <v>342</v>
      </c>
      <c r="G260" s="4" t="s">
        <v>14</v>
      </c>
      <c r="H260" s="73" t="s">
        <v>388</v>
      </c>
      <c r="I260" s="38"/>
      <c r="J260" s="38" t="s">
        <v>276</v>
      </c>
      <c r="K260" s="39">
        <v>20</v>
      </c>
      <c r="L260" s="26"/>
      <c r="M260" s="4" t="s">
        <v>20</v>
      </c>
      <c r="N260" s="23" t="s">
        <v>7</v>
      </c>
      <c r="O260" s="9" t="str">
        <f t="shared" si="33"/>
        <v>-----</v>
      </c>
      <c r="P260" s="75"/>
      <c r="Q260" s="64"/>
      <c r="S260" s="40" t="str">
        <f t="shared" si="30"/>
        <v>Plano AnualRealizada</v>
      </c>
      <c r="T260" s="40" t="str">
        <f t="shared" si="31"/>
        <v>Plano AnualBiblioteca</v>
      </c>
    </row>
    <row r="261" spans="1:20" ht="15" customHeight="1">
      <c r="A261" s="130" t="s">
        <v>142</v>
      </c>
      <c r="B261" s="59" t="s">
        <v>142</v>
      </c>
      <c r="C261" s="21">
        <v>1</v>
      </c>
      <c r="D261" s="18"/>
      <c r="E261" s="11" t="s">
        <v>4</v>
      </c>
      <c r="F261" s="7" t="s">
        <v>156</v>
      </c>
      <c r="G261" s="4" t="s">
        <v>153</v>
      </c>
      <c r="H261" s="73" t="s">
        <v>445</v>
      </c>
      <c r="I261" s="38"/>
      <c r="J261" s="38" t="s">
        <v>276</v>
      </c>
      <c r="K261" s="39">
        <v>40</v>
      </c>
      <c r="L261" s="26"/>
      <c r="M261" s="4" t="s">
        <v>20</v>
      </c>
      <c r="N261" s="23" t="s">
        <v>7</v>
      </c>
      <c r="O261" s="9" t="str">
        <f t="shared" si="33"/>
        <v>-----</v>
      </c>
      <c r="P261" s="75"/>
      <c r="Q261" s="64"/>
      <c r="S261" s="40" t="str">
        <f t="shared" si="30"/>
        <v>Plano AnualRealizada</v>
      </c>
      <c r="T261" s="40" t="str">
        <f t="shared" si="31"/>
        <v>Plano AnualCultura</v>
      </c>
    </row>
    <row r="262" spans="1:20" ht="15" customHeight="1">
      <c r="A262" s="130" t="s">
        <v>142</v>
      </c>
      <c r="B262" s="59" t="s">
        <v>142</v>
      </c>
      <c r="C262" s="21">
        <v>1</v>
      </c>
      <c r="D262" s="18"/>
      <c r="E262" s="11" t="s">
        <v>4</v>
      </c>
      <c r="F262" s="7" t="s">
        <v>215</v>
      </c>
      <c r="G262" s="4" t="s">
        <v>153</v>
      </c>
      <c r="H262" s="73" t="s">
        <v>448</v>
      </c>
      <c r="I262" s="38"/>
      <c r="J262" s="38" t="s">
        <v>276</v>
      </c>
      <c r="K262" s="39">
        <v>40</v>
      </c>
      <c r="L262" s="26"/>
      <c r="M262" s="4" t="s">
        <v>84</v>
      </c>
      <c r="N262" s="23" t="s">
        <v>7</v>
      </c>
      <c r="O262" s="9" t="str">
        <f t="shared" si="33"/>
        <v>-----</v>
      </c>
      <c r="P262" s="75"/>
      <c r="Q262" s="64"/>
      <c r="S262" s="40" t="str">
        <f t="shared" si="30"/>
        <v>do mês anteriorRealizada</v>
      </c>
      <c r="T262" s="40" t="str">
        <f t="shared" si="31"/>
        <v>do mês anteriorCultura</v>
      </c>
    </row>
    <row r="263" spans="1:20" ht="15" customHeight="1">
      <c r="A263" s="130" t="s">
        <v>142</v>
      </c>
      <c r="B263" s="59" t="s">
        <v>142</v>
      </c>
      <c r="C263" s="21">
        <v>1</v>
      </c>
      <c r="D263" s="18"/>
      <c r="E263" s="11" t="s">
        <v>4</v>
      </c>
      <c r="F263" s="7" t="s">
        <v>34</v>
      </c>
      <c r="G263" s="4" t="s">
        <v>11</v>
      </c>
      <c r="H263" s="73" t="s">
        <v>420</v>
      </c>
      <c r="I263" s="38"/>
      <c r="J263" s="38" t="s">
        <v>276</v>
      </c>
      <c r="K263" s="39">
        <v>40</v>
      </c>
      <c r="L263" s="26"/>
      <c r="M263" s="4" t="s">
        <v>20</v>
      </c>
      <c r="N263" s="23" t="s">
        <v>7</v>
      </c>
      <c r="O263" s="9" t="str">
        <f t="shared" si="33"/>
        <v>-----</v>
      </c>
      <c r="P263" s="75"/>
      <c r="Q263" s="64"/>
      <c r="S263" s="40" t="str">
        <f t="shared" si="30"/>
        <v>Plano AnualRealizada</v>
      </c>
      <c r="T263" s="40" t="str">
        <f t="shared" si="31"/>
        <v>Plano AnualDesporto</v>
      </c>
    </row>
    <row r="264" spans="1:20" ht="15" customHeight="1">
      <c r="A264" s="130" t="s">
        <v>142</v>
      </c>
      <c r="B264" s="59" t="s">
        <v>142</v>
      </c>
      <c r="C264" s="21">
        <v>2</v>
      </c>
      <c r="D264" s="18"/>
      <c r="E264" s="11" t="s">
        <v>5</v>
      </c>
      <c r="F264" s="7" t="s">
        <v>27</v>
      </c>
      <c r="G264" s="4" t="s">
        <v>14</v>
      </c>
      <c r="H264" s="73" t="s">
        <v>387</v>
      </c>
      <c r="I264" s="38"/>
      <c r="J264" s="38" t="s">
        <v>276</v>
      </c>
      <c r="K264" s="39">
        <v>35</v>
      </c>
      <c r="L264" s="26"/>
      <c r="M264" s="4" t="s">
        <v>20</v>
      </c>
      <c r="N264" s="23" t="s">
        <v>7</v>
      </c>
      <c r="O264" s="9" t="str">
        <f t="shared" si="33"/>
        <v>-----</v>
      </c>
      <c r="P264" s="75"/>
      <c r="Q264" s="64"/>
      <c r="S264" s="40" t="str">
        <f t="shared" si="30"/>
        <v>Plano AnualRealizada</v>
      </c>
      <c r="T264" s="40" t="str">
        <f t="shared" si="31"/>
        <v>Plano AnualBiblioteca</v>
      </c>
    </row>
    <row r="265" spans="1:20" ht="15" customHeight="1">
      <c r="A265" s="130" t="s">
        <v>142</v>
      </c>
      <c r="B265" s="59" t="s">
        <v>142</v>
      </c>
      <c r="C265" s="21">
        <v>2</v>
      </c>
      <c r="D265" s="18"/>
      <c r="E265" s="11" t="s">
        <v>5</v>
      </c>
      <c r="F265" s="7" t="s">
        <v>337</v>
      </c>
      <c r="G265" s="4" t="s">
        <v>14</v>
      </c>
      <c r="H265" s="73" t="s">
        <v>388</v>
      </c>
      <c r="I265" s="38"/>
      <c r="J265" s="38" t="s">
        <v>276</v>
      </c>
      <c r="K265" s="39">
        <v>35</v>
      </c>
      <c r="L265" s="26"/>
      <c r="M265" s="4" t="s">
        <v>20</v>
      </c>
      <c r="N265" s="23" t="s">
        <v>7</v>
      </c>
      <c r="O265" s="9" t="str">
        <f t="shared" si="33"/>
        <v>-----</v>
      </c>
      <c r="P265" s="75"/>
      <c r="Q265" s="64"/>
      <c r="S265" s="40" t="str">
        <f t="shared" si="30"/>
        <v>Plano AnualRealizada</v>
      </c>
      <c r="T265" s="40" t="str">
        <f t="shared" si="31"/>
        <v>Plano AnualBiblioteca</v>
      </c>
    </row>
    <row r="266" spans="1:20" ht="15" customHeight="1">
      <c r="A266" s="130" t="s">
        <v>142</v>
      </c>
      <c r="B266" s="59" t="s">
        <v>142</v>
      </c>
      <c r="C266" s="21">
        <v>3</v>
      </c>
      <c r="D266" s="18"/>
      <c r="E266" s="11" t="s">
        <v>6</v>
      </c>
      <c r="F266" s="7" t="s">
        <v>27</v>
      </c>
      <c r="G266" s="4" t="s">
        <v>14</v>
      </c>
      <c r="H266" s="73" t="s">
        <v>387</v>
      </c>
      <c r="I266" s="38"/>
      <c r="J266" s="38" t="s">
        <v>276</v>
      </c>
      <c r="K266" s="39">
        <v>35</v>
      </c>
      <c r="L266" s="26"/>
      <c r="M266" s="4" t="s">
        <v>20</v>
      </c>
      <c r="N266" s="23" t="s">
        <v>7</v>
      </c>
      <c r="O266" s="9" t="str">
        <f t="shared" si="33"/>
        <v>-----</v>
      </c>
      <c r="P266" s="75"/>
      <c r="Q266" s="64"/>
      <c r="S266" s="40" t="str">
        <f t="shared" si="30"/>
        <v>Plano AnualRealizada</v>
      </c>
      <c r="T266" s="40" t="str">
        <f t="shared" si="31"/>
        <v>Plano AnualBiblioteca</v>
      </c>
    </row>
    <row r="267" spans="1:20" ht="15" customHeight="1">
      <c r="A267" s="130" t="s">
        <v>142</v>
      </c>
      <c r="B267" s="59" t="s">
        <v>142</v>
      </c>
      <c r="C267" s="21">
        <v>3</v>
      </c>
      <c r="D267" s="18" t="s">
        <v>106</v>
      </c>
      <c r="E267" s="11" t="s">
        <v>6</v>
      </c>
      <c r="F267" s="7" t="s">
        <v>635</v>
      </c>
      <c r="G267" s="4" t="s">
        <v>13</v>
      </c>
      <c r="H267" s="73" t="s">
        <v>414</v>
      </c>
      <c r="I267" s="38"/>
      <c r="J267" s="38" t="s">
        <v>276</v>
      </c>
      <c r="K267" s="39">
        <v>35</v>
      </c>
      <c r="L267" s="26"/>
      <c r="M267" s="4" t="s">
        <v>20</v>
      </c>
      <c r="N267" s="23" t="s">
        <v>7</v>
      </c>
      <c r="O267" s="9" t="str">
        <f t="shared" si="33"/>
        <v>-----</v>
      </c>
      <c r="P267" s="75"/>
      <c r="Q267" s="64"/>
      <c r="S267" s="40" t="str">
        <f t="shared" si="30"/>
        <v>Plano AnualRealizada</v>
      </c>
      <c r="T267" s="40" t="str">
        <f t="shared" si="31"/>
        <v>Plano AnualMuseu</v>
      </c>
    </row>
    <row r="268" spans="1:20" ht="15" customHeight="1">
      <c r="A268" s="130" t="s">
        <v>142</v>
      </c>
      <c r="B268" s="59" t="s">
        <v>142</v>
      </c>
      <c r="C268" s="21">
        <v>4</v>
      </c>
      <c r="D268" s="18"/>
      <c r="E268" s="11" t="s">
        <v>0</v>
      </c>
      <c r="F268" s="7" t="s">
        <v>336</v>
      </c>
      <c r="G268" s="4" t="s">
        <v>14</v>
      </c>
      <c r="H268" s="73" t="s">
        <v>387</v>
      </c>
      <c r="I268" s="38"/>
      <c r="J268" s="38" t="s">
        <v>276</v>
      </c>
      <c r="K268" s="39">
        <v>40</v>
      </c>
      <c r="L268" s="26"/>
      <c r="M268" s="4" t="s">
        <v>20</v>
      </c>
      <c r="N268" s="23" t="s">
        <v>7</v>
      </c>
      <c r="O268" s="9" t="str">
        <f t="shared" si="33"/>
        <v>-----</v>
      </c>
      <c r="P268" s="75"/>
      <c r="Q268" s="64"/>
      <c r="S268" s="40" t="str">
        <f t="shared" si="30"/>
        <v>Plano AnualRealizada</v>
      </c>
      <c r="T268" s="40" t="str">
        <f t="shared" si="31"/>
        <v>Plano AnualBiblioteca</v>
      </c>
    </row>
    <row r="269" spans="1:20" ht="15" customHeight="1">
      <c r="A269" s="130" t="s">
        <v>142</v>
      </c>
      <c r="B269" s="59" t="s">
        <v>142</v>
      </c>
      <c r="C269" s="21">
        <v>4</v>
      </c>
      <c r="D269" s="18"/>
      <c r="E269" s="11" t="s">
        <v>0</v>
      </c>
      <c r="F269" s="7" t="s">
        <v>34</v>
      </c>
      <c r="G269" s="4" t="s">
        <v>11</v>
      </c>
      <c r="H269" s="73" t="s">
        <v>420</v>
      </c>
      <c r="I269" s="38"/>
      <c r="J269" s="38" t="s">
        <v>276</v>
      </c>
      <c r="K269" s="39">
        <v>40</v>
      </c>
      <c r="L269" s="26"/>
      <c r="M269" s="4" t="s">
        <v>20</v>
      </c>
      <c r="N269" s="23" t="s">
        <v>7</v>
      </c>
      <c r="O269" s="9" t="str">
        <f t="shared" si="33"/>
        <v>-----</v>
      </c>
      <c r="P269" s="75"/>
      <c r="Q269" s="64"/>
      <c r="S269" s="40" t="str">
        <f t="shared" si="30"/>
        <v>Plano AnualRealizada</v>
      </c>
      <c r="T269" s="40" t="str">
        <f t="shared" si="31"/>
        <v>Plano AnualDesporto</v>
      </c>
    </row>
    <row r="270" spans="1:20" ht="15" customHeight="1">
      <c r="A270" s="130" t="s">
        <v>142</v>
      </c>
      <c r="B270" s="59" t="s">
        <v>142</v>
      </c>
      <c r="C270" s="21">
        <v>4</v>
      </c>
      <c r="D270" s="18"/>
      <c r="E270" s="11" t="s">
        <v>0</v>
      </c>
      <c r="F270" s="7" t="s">
        <v>337</v>
      </c>
      <c r="G270" s="4" t="s">
        <v>14</v>
      </c>
      <c r="H270" s="73" t="s">
        <v>388</v>
      </c>
      <c r="I270" s="38"/>
      <c r="J270" s="38" t="s">
        <v>276</v>
      </c>
      <c r="K270" s="39">
        <v>40</v>
      </c>
      <c r="L270" s="26"/>
      <c r="M270" s="4" t="s">
        <v>20</v>
      </c>
      <c r="N270" s="23" t="s">
        <v>7</v>
      </c>
      <c r="O270" s="9" t="str">
        <f t="shared" si="33"/>
        <v>-----</v>
      </c>
      <c r="P270" s="75"/>
      <c r="Q270" s="64"/>
      <c r="S270" s="40" t="str">
        <f t="shared" si="30"/>
        <v>Plano AnualRealizada</v>
      </c>
      <c r="T270" s="40" t="str">
        <f t="shared" si="31"/>
        <v>Plano AnualBiblioteca</v>
      </c>
    </row>
    <row r="271" spans="1:20" ht="15" customHeight="1">
      <c r="A271" s="130" t="s">
        <v>142</v>
      </c>
      <c r="B271" s="59" t="s">
        <v>142</v>
      </c>
      <c r="C271" s="21">
        <v>4</v>
      </c>
      <c r="D271" s="18" t="s">
        <v>82</v>
      </c>
      <c r="E271" s="11" t="s">
        <v>0</v>
      </c>
      <c r="F271" s="7" t="s">
        <v>346</v>
      </c>
      <c r="G271" s="4" t="s">
        <v>152</v>
      </c>
      <c r="H271" s="73" t="s">
        <v>345</v>
      </c>
      <c r="I271" s="38"/>
      <c r="J271" s="38" t="s">
        <v>276</v>
      </c>
      <c r="K271" s="39">
        <v>100</v>
      </c>
      <c r="L271" s="26"/>
      <c r="M271" s="4" t="s">
        <v>20</v>
      </c>
      <c r="N271" s="23" t="s">
        <v>7</v>
      </c>
      <c r="O271" s="9" t="str">
        <f t="shared" si="33"/>
        <v>-----</v>
      </c>
      <c r="P271" s="75"/>
      <c r="Q271" s="64"/>
      <c r="S271" s="40" t="str">
        <f t="shared" si="30"/>
        <v>Plano AnualRealizada</v>
      </c>
      <c r="T271" s="40" t="str">
        <f t="shared" si="31"/>
        <v>Plano AnualEducação</v>
      </c>
    </row>
    <row r="272" spans="1:20" ht="15" customHeight="1">
      <c r="A272" s="130" t="s">
        <v>142</v>
      </c>
      <c r="B272" s="59" t="s">
        <v>142</v>
      </c>
      <c r="C272" s="21">
        <v>5</v>
      </c>
      <c r="D272" s="18"/>
      <c r="E272" s="11" t="s">
        <v>1</v>
      </c>
      <c r="F272" s="7"/>
      <c r="G272" s="4"/>
      <c r="H272" s="73"/>
      <c r="I272" s="38"/>
      <c r="J272" s="38"/>
      <c r="K272" s="39"/>
      <c r="L272" s="26"/>
      <c r="M272" s="4"/>
      <c r="N272" s="23"/>
      <c r="O272" s="9" t="str">
        <f t="shared" si="33"/>
        <v/>
      </c>
      <c r="P272" s="75"/>
      <c r="Q272" s="64"/>
      <c r="S272" s="40" t="str">
        <f t="shared" si="30"/>
        <v/>
      </c>
      <c r="T272" s="40" t="str">
        <f t="shared" si="31"/>
        <v/>
      </c>
    </row>
    <row r="273" spans="1:20" ht="15" customHeight="1">
      <c r="A273" s="130" t="s">
        <v>142</v>
      </c>
      <c r="B273" s="59" t="s">
        <v>142</v>
      </c>
      <c r="C273" s="21">
        <v>6</v>
      </c>
      <c r="D273" s="18"/>
      <c r="E273" s="11" t="s">
        <v>2</v>
      </c>
      <c r="F273" s="7" t="s">
        <v>15</v>
      </c>
      <c r="G273" s="4" t="s">
        <v>15</v>
      </c>
      <c r="H273" s="73" t="s">
        <v>441</v>
      </c>
      <c r="I273" s="38"/>
      <c r="J273" s="38" t="s">
        <v>276</v>
      </c>
      <c r="K273" s="39">
        <v>500</v>
      </c>
      <c r="L273" s="26"/>
      <c r="M273" s="4" t="s">
        <v>20</v>
      </c>
      <c r="N273" s="23" t="s">
        <v>7</v>
      </c>
      <c r="O273" s="9" t="str">
        <f t="shared" si="33"/>
        <v>-----</v>
      </c>
      <c r="P273" s="75"/>
      <c r="Q273" s="64"/>
      <c r="S273" s="40" t="str">
        <f t="shared" si="30"/>
        <v>Plano AnualRealizada</v>
      </c>
      <c r="T273" s="40" t="str">
        <f t="shared" si="31"/>
        <v>Plano AnualCinema</v>
      </c>
    </row>
    <row r="274" spans="1:20" ht="15" customHeight="1">
      <c r="A274" s="130" t="s">
        <v>142</v>
      </c>
      <c r="B274" s="59" t="s">
        <v>142</v>
      </c>
      <c r="C274" s="21">
        <v>7</v>
      </c>
      <c r="D274" s="18"/>
      <c r="E274" s="11" t="s">
        <v>3</v>
      </c>
      <c r="F274" s="7" t="s">
        <v>15</v>
      </c>
      <c r="G274" s="4" t="s">
        <v>15</v>
      </c>
      <c r="H274" s="73" t="s">
        <v>441</v>
      </c>
      <c r="I274" s="38"/>
      <c r="J274" s="38" t="s">
        <v>276</v>
      </c>
      <c r="K274" s="39">
        <v>400</v>
      </c>
      <c r="L274" s="26"/>
      <c r="M274" s="4" t="s">
        <v>20</v>
      </c>
      <c r="N274" s="23" t="s">
        <v>7</v>
      </c>
      <c r="O274" s="9" t="str">
        <f t="shared" si="33"/>
        <v>-----</v>
      </c>
      <c r="P274" s="75"/>
      <c r="Q274" s="64"/>
      <c r="S274" s="40" t="str">
        <f t="shared" si="30"/>
        <v>Plano AnualRealizada</v>
      </c>
      <c r="T274" s="40" t="str">
        <f t="shared" si="31"/>
        <v>Plano AnualCinema</v>
      </c>
    </row>
    <row r="275" spans="1:20" ht="15" customHeight="1">
      <c r="A275" s="130" t="s">
        <v>142</v>
      </c>
      <c r="B275" s="59" t="s">
        <v>142</v>
      </c>
      <c r="C275" s="21">
        <v>7</v>
      </c>
      <c r="D275" s="18" t="s">
        <v>85</v>
      </c>
      <c r="E275" s="11" t="s">
        <v>3</v>
      </c>
      <c r="F275" s="7" t="s">
        <v>213</v>
      </c>
      <c r="G275" s="4" t="s">
        <v>12</v>
      </c>
      <c r="H275" s="73" t="s">
        <v>412</v>
      </c>
      <c r="I275" s="38"/>
      <c r="J275" s="38" t="s">
        <v>276</v>
      </c>
      <c r="K275" s="39">
        <v>1100</v>
      </c>
      <c r="L275" s="26"/>
      <c r="M275" s="4" t="s">
        <v>20</v>
      </c>
      <c r="N275" s="23" t="s">
        <v>7</v>
      </c>
      <c r="O275" s="9" t="str">
        <f t="shared" si="33"/>
        <v>-----</v>
      </c>
      <c r="P275" s="75"/>
      <c r="Q275" s="64"/>
      <c r="S275" s="40" t="str">
        <f t="shared" si="30"/>
        <v>Plano AnualRealizada</v>
      </c>
      <c r="T275" s="40" t="str">
        <f t="shared" si="31"/>
        <v>Plano AnualTurismo</v>
      </c>
    </row>
    <row r="276" spans="1:20" ht="15" customHeight="1">
      <c r="A276" s="130" t="s">
        <v>142</v>
      </c>
      <c r="B276" s="59" t="s">
        <v>142</v>
      </c>
      <c r="C276" s="21">
        <v>8</v>
      </c>
      <c r="D276" s="18"/>
      <c r="E276" s="11" t="s">
        <v>4</v>
      </c>
      <c r="F276" s="7" t="s">
        <v>238</v>
      </c>
      <c r="G276" s="4" t="s">
        <v>12</v>
      </c>
      <c r="H276" s="73" t="s">
        <v>412</v>
      </c>
      <c r="I276" s="38"/>
      <c r="J276" s="38"/>
      <c r="K276" s="39"/>
      <c r="L276" s="26"/>
      <c r="M276" s="4" t="s">
        <v>20</v>
      </c>
      <c r="N276" s="23" t="s">
        <v>7</v>
      </c>
      <c r="O276" s="9" t="str">
        <f t="shared" si="33"/>
        <v>-----</v>
      </c>
      <c r="P276" s="75"/>
      <c r="Q276" s="64"/>
      <c r="S276" s="40" t="str">
        <f t="shared" si="30"/>
        <v>Plano AnualRealizada</v>
      </c>
      <c r="T276" s="40" t="str">
        <f t="shared" si="31"/>
        <v>Plano AnualTurismo</v>
      </c>
    </row>
    <row r="277" spans="1:20" ht="15" customHeight="1">
      <c r="A277" s="130" t="s">
        <v>142</v>
      </c>
      <c r="B277" s="59" t="s">
        <v>142</v>
      </c>
      <c r="C277" s="21">
        <v>8</v>
      </c>
      <c r="D277" s="18"/>
      <c r="E277" s="11" t="s">
        <v>4</v>
      </c>
      <c r="F277" s="7" t="s">
        <v>15</v>
      </c>
      <c r="G277" s="4" t="s">
        <v>15</v>
      </c>
      <c r="H277" s="73" t="s">
        <v>441</v>
      </c>
      <c r="I277" s="38"/>
      <c r="J277" s="38"/>
      <c r="K277" s="39"/>
      <c r="L277" s="26"/>
      <c r="M277" s="4" t="s">
        <v>21</v>
      </c>
      <c r="N277" s="23" t="s">
        <v>7</v>
      </c>
      <c r="O277" s="9" t="str">
        <f t="shared" si="33"/>
        <v>-----</v>
      </c>
      <c r="P277" s="75"/>
      <c r="Q277" s="64"/>
      <c r="S277" s="40" t="str">
        <f t="shared" si="30"/>
        <v>Extra PlanoRealizada</v>
      </c>
      <c r="T277" s="40" t="str">
        <f t="shared" si="31"/>
        <v>Extra PlanoCinema</v>
      </c>
    </row>
    <row r="278" spans="1:20" ht="15" customHeight="1">
      <c r="A278" s="130" t="s">
        <v>142</v>
      </c>
      <c r="B278" s="59" t="s">
        <v>142</v>
      </c>
      <c r="C278" s="21">
        <v>9</v>
      </c>
      <c r="D278" s="18"/>
      <c r="E278" s="11" t="s">
        <v>5</v>
      </c>
      <c r="F278" s="7" t="s">
        <v>27</v>
      </c>
      <c r="G278" s="4" t="s">
        <v>14</v>
      </c>
      <c r="H278" s="73" t="s">
        <v>387</v>
      </c>
      <c r="I278" s="38"/>
      <c r="J278" s="38" t="s">
        <v>276</v>
      </c>
      <c r="K278" s="39">
        <v>35</v>
      </c>
      <c r="L278" s="26"/>
      <c r="M278" s="4" t="s">
        <v>20</v>
      </c>
      <c r="N278" s="23" t="s">
        <v>7</v>
      </c>
      <c r="O278" s="9" t="str">
        <f t="shared" si="33"/>
        <v>-----</v>
      </c>
      <c r="P278" s="75"/>
      <c r="Q278" s="64"/>
      <c r="S278" s="40" t="str">
        <f t="shared" si="30"/>
        <v>Plano AnualRealizada</v>
      </c>
      <c r="T278" s="40" t="str">
        <f t="shared" si="31"/>
        <v>Plano AnualBiblioteca</v>
      </c>
    </row>
    <row r="279" spans="1:20" ht="15" customHeight="1">
      <c r="A279" s="130" t="s">
        <v>142</v>
      </c>
      <c r="B279" s="59" t="s">
        <v>142</v>
      </c>
      <c r="C279" s="21">
        <v>9</v>
      </c>
      <c r="D279" s="18" t="s">
        <v>90</v>
      </c>
      <c r="E279" s="11" t="s">
        <v>5</v>
      </c>
      <c r="F279" s="7" t="s">
        <v>638</v>
      </c>
      <c r="G279" s="4" t="s">
        <v>18</v>
      </c>
      <c r="H279" s="73" t="s">
        <v>566</v>
      </c>
      <c r="I279" s="38"/>
      <c r="J279" s="38" t="s">
        <v>276</v>
      </c>
      <c r="K279" s="39">
        <v>35</v>
      </c>
      <c r="L279" s="26"/>
      <c r="M279" s="4" t="s">
        <v>20</v>
      </c>
      <c r="N279" s="23" t="s">
        <v>7</v>
      </c>
      <c r="O279" s="9" t="str">
        <f t="shared" si="33"/>
        <v>-----</v>
      </c>
      <c r="P279" s="75"/>
      <c r="Q279" s="64"/>
      <c r="S279" s="40" t="str">
        <f t="shared" si="30"/>
        <v>Plano AnualRealizada</v>
      </c>
      <c r="T279" s="40" t="str">
        <f t="shared" si="31"/>
        <v>Plano AnualDiv. Externo</v>
      </c>
    </row>
    <row r="280" spans="1:20" ht="15" customHeight="1">
      <c r="A280" s="130" t="s">
        <v>142</v>
      </c>
      <c r="B280" s="59" t="s">
        <v>142</v>
      </c>
      <c r="C280" s="21">
        <v>9</v>
      </c>
      <c r="D280" s="18" t="s">
        <v>92</v>
      </c>
      <c r="E280" s="11" t="s">
        <v>5</v>
      </c>
      <c r="F280" s="7" t="s">
        <v>337</v>
      </c>
      <c r="G280" s="4" t="s">
        <v>14</v>
      </c>
      <c r="H280" s="73" t="s">
        <v>388</v>
      </c>
      <c r="I280" s="38"/>
      <c r="J280" s="38" t="s">
        <v>276</v>
      </c>
      <c r="K280" s="39">
        <v>35</v>
      </c>
      <c r="L280" s="26"/>
      <c r="M280" s="4" t="s">
        <v>20</v>
      </c>
      <c r="N280" s="23" t="s">
        <v>7</v>
      </c>
      <c r="O280" s="9" t="str">
        <f t="shared" si="33"/>
        <v>-----</v>
      </c>
      <c r="P280" s="75"/>
      <c r="Q280" s="64"/>
      <c r="S280" s="40" t="str">
        <f t="shared" si="30"/>
        <v>Plano AnualRealizada</v>
      </c>
      <c r="T280" s="40" t="str">
        <f t="shared" si="31"/>
        <v>Plano AnualBiblioteca</v>
      </c>
    </row>
    <row r="281" spans="1:20" ht="15" customHeight="1">
      <c r="A281" s="130" t="s">
        <v>142</v>
      </c>
      <c r="B281" s="59" t="s">
        <v>142</v>
      </c>
      <c r="C281" s="21">
        <v>9</v>
      </c>
      <c r="D281" s="18"/>
      <c r="E281" s="11" t="s">
        <v>5</v>
      </c>
      <c r="F281" s="7" t="s">
        <v>27</v>
      </c>
      <c r="G281" s="4" t="s">
        <v>14</v>
      </c>
      <c r="H281" s="73" t="s">
        <v>387</v>
      </c>
      <c r="I281" s="38"/>
      <c r="J281" s="38" t="s">
        <v>276</v>
      </c>
      <c r="K281" s="39">
        <v>35</v>
      </c>
      <c r="L281" s="26"/>
      <c r="M281" s="4" t="s">
        <v>20</v>
      </c>
      <c r="N281" s="23" t="s">
        <v>7</v>
      </c>
      <c r="O281" s="9" t="str">
        <f t="shared" si="33"/>
        <v>-----</v>
      </c>
      <c r="P281" s="75"/>
      <c r="Q281" s="64"/>
      <c r="S281" s="40" t="str">
        <f t="shared" si="30"/>
        <v>Plano AnualRealizada</v>
      </c>
      <c r="T281" s="40" t="str">
        <f t="shared" si="31"/>
        <v>Plano AnualBiblioteca</v>
      </c>
    </row>
    <row r="282" spans="1:20" ht="15" customHeight="1">
      <c r="A282" s="130" t="s">
        <v>142</v>
      </c>
      <c r="B282" s="59" t="s">
        <v>142</v>
      </c>
      <c r="C282" s="21">
        <v>10</v>
      </c>
      <c r="D282" s="18"/>
      <c r="E282" s="11" t="s">
        <v>6</v>
      </c>
      <c r="F282" s="7" t="s">
        <v>27</v>
      </c>
      <c r="G282" s="4" t="s">
        <v>14</v>
      </c>
      <c r="H282" s="73" t="s">
        <v>387</v>
      </c>
      <c r="I282" s="38"/>
      <c r="J282" s="38" t="s">
        <v>276</v>
      </c>
      <c r="K282" s="39">
        <v>35</v>
      </c>
      <c r="L282" s="26"/>
      <c r="M282" s="4" t="s">
        <v>20</v>
      </c>
      <c r="N282" s="23" t="s">
        <v>7</v>
      </c>
      <c r="O282" s="9" t="str">
        <f t="shared" si="33"/>
        <v>-----</v>
      </c>
      <c r="P282" s="75"/>
      <c r="Q282" s="64"/>
      <c r="S282" s="40" t="str">
        <f t="shared" si="30"/>
        <v>Plano AnualRealizada</v>
      </c>
      <c r="T282" s="40" t="str">
        <f t="shared" si="31"/>
        <v>Plano AnualBiblioteca</v>
      </c>
    </row>
    <row r="283" spans="1:20" ht="15" customHeight="1">
      <c r="A283" s="130" t="s">
        <v>142</v>
      </c>
      <c r="B283" s="59" t="s">
        <v>142</v>
      </c>
      <c r="C283" s="21">
        <v>11</v>
      </c>
      <c r="D283" s="18"/>
      <c r="E283" s="11" t="s">
        <v>0</v>
      </c>
      <c r="F283" s="7" t="s">
        <v>34</v>
      </c>
      <c r="G283" s="4" t="s">
        <v>11</v>
      </c>
      <c r="H283" s="73" t="s">
        <v>420</v>
      </c>
      <c r="I283" s="38"/>
      <c r="J283" s="38" t="s">
        <v>276</v>
      </c>
      <c r="K283" s="39">
        <v>35</v>
      </c>
      <c r="L283" s="26"/>
      <c r="M283" s="4" t="s">
        <v>20</v>
      </c>
      <c r="N283" s="23" t="s">
        <v>7</v>
      </c>
      <c r="O283" s="9" t="str">
        <f t="shared" si="33"/>
        <v>-----</v>
      </c>
      <c r="P283" s="75"/>
      <c r="Q283" s="64"/>
      <c r="S283" s="40" t="str">
        <f t="shared" si="30"/>
        <v>Plano AnualRealizada</v>
      </c>
      <c r="T283" s="40" t="str">
        <f t="shared" si="31"/>
        <v>Plano AnualDesporto</v>
      </c>
    </row>
    <row r="284" spans="1:20" ht="15" customHeight="1">
      <c r="A284" s="130" t="s">
        <v>142</v>
      </c>
      <c r="B284" s="59" t="s">
        <v>142</v>
      </c>
      <c r="C284" s="21">
        <v>11</v>
      </c>
      <c r="D284" s="18"/>
      <c r="E284" s="11" t="s">
        <v>0</v>
      </c>
      <c r="F284" s="7" t="s">
        <v>336</v>
      </c>
      <c r="G284" s="4" t="s">
        <v>14</v>
      </c>
      <c r="H284" s="73" t="s">
        <v>387</v>
      </c>
      <c r="I284" s="38"/>
      <c r="J284" s="38" t="s">
        <v>276</v>
      </c>
      <c r="K284" s="39">
        <v>40</v>
      </c>
      <c r="L284" s="26"/>
      <c r="M284" s="4" t="s">
        <v>20</v>
      </c>
      <c r="N284" s="23" t="s">
        <v>7</v>
      </c>
      <c r="O284" s="9" t="str">
        <f t="shared" si="33"/>
        <v>-----</v>
      </c>
      <c r="P284" s="75"/>
      <c r="Q284" s="64"/>
      <c r="S284" s="40" t="str">
        <f t="shared" si="30"/>
        <v>Plano AnualRealizada</v>
      </c>
      <c r="T284" s="40" t="str">
        <f t="shared" si="31"/>
        <v>Plano AnualBiblioteca</v>
      </c>
    </row>
    <row r="285" spans="1:20" ht="15" customHeight="1">
      <c r="A285" s="130" t="s">
        <v>142</v>
      </c>
      <c r="B285" s="59" t="s">
        <v>142</v>
      </c>
      <c r="C285" s="21">
        <v>11</v>
      </c>
      <c r="D285" s="18"/>
      <c r="E285" s="11" t="s">
        <v>0</v>
      </c>
      <c r="F285" s="7" t="s">
        <v>337</v>
      </c>
      <c r="G285" s="4" t="s">
        <v>14</v>
      </c>
      <c r="H285" s="73" t="s">
        <v>388</v>
      </c>
      <c r="I285" s="38"/>
      <c r="J285" s="38" t="s">
        <v>276</v>
      </c>
      <c r="K285" s="39">
        <v>40</v>
      </c>
      <c r="L285" s="26"/>
      <c r="M285" s="4" t="s">
        <v>20</v>
      </c>
      <c r="N285" s="23" t="s">
        <v>7</v>
      </c>
      <c r="O285" s="9" t="str">
        <f t="shared" si="33"/>
        <v>-----</v>
      </c>
      <c r="P285" s="75"/>
      <c r="Q285" s="64"/>
      <c r="S285" s="40" t="str">
        <f t="shared" si="30"/>
        <v>Plano AnualRealizada</v>
      </c>
      <c r="T285" s="40" t="str">
        <f t="shared" si="31"/>
        <v>Plano AnualBiblioteca</v>
      </c>
    </row>
    <row r="286" spans="1:20" ht="15" customHeight="1">
      <c r="A286" s="130" t="s">
        <v>142</v>
      </c>
      <c r="B286" s="59" t="s">
        <v>142</v>
      </c>
      <c r="C286" s="21">
        <v>12</v>
      </c>
      <c r="D286" s="18"/>
      <c r="E286" s="11" t="s">
        <v>1</v>
      </c>
      <c r="F286" s="7"/>
      <c r="G286" s="4"/>
      <c r="H286" s="73"/>
      <c r="I286" s="38"/>
      <c r="J286" s="38"/>
      <c r="K286" s="39"/>
      <c r="L286" s="26"/>
      <c r="M286" s="4"/>
      <c r="N286" s="23"/>
      <c r="O286" s="9" t="str">
        <f t="shared" si="33"/>
        <v/>
      </c>
      <c r="P286" s="75"/>
      <c r="Q286" s="64"/>
      <c r="S286" s="40" t="str">
        <f t="shared" si="30"/>
        <v/>
      </c>
      <c r="T286" s="40" t="str">
        <f t="shared" si="31"/>
        <v/>
      </c>
    </row>
    <row r="287" spans="1:20" ht="15" customHeight="1">
      <c r="A287" s="130" t="s">
        <v>142</v>
      </c>
      <c r="B287" s="59" t="s">
        <v>142</v>
      </c>
      <c r="C287" s="21">
        <v>13</v>
      </c>
      <c r="D287" s="18"/>
      <c r="E287" s="11" t="s">
        <v>2</v>
      </c>
      <c r="F287" s="7" t="s">
        <v>392</v>
      </c>
      <c r="G287" s="4" t="s">
        <v>153</v>
      </c>
      <c r="H287" s="73" t="s">
        <v>540</v>
      </c>
      <c r="I287" s="38"/>
      <c r="J287" s="38" t="s">
        <v>276</v>
      </c>
      <c r="K287" s="39">
        <v>500</v>
      </c>
      <c r="L287" s="26"/>
      <c r="M287" s="4" t="s">
        <v>21</v>
      </c>
      <c r="N287" s="23" t="s">
        <v>8</v>
      </c>
      <c r="O287" s="9" t="s">
        <v>30</v>
      </c>
      <c r="P287" s="75"/>
      <c r="Q287" s="64"/>
      <c r="S287" s="40" t="str">
        <f t="shared" si="30"/>
        <v>Extra PlanoCancelada</v>
      </c>
      <c r="T287" s="40" t="str">
        <f t="shared" si="31"/>
        <v>Extra PlanoCultura</v>
      </c>
    </row>
    <row r="288" spans="1:20" ht="15" customHeight="1">
      <c r="A288" s="130" t="s">
        <v>142</v>
      </c>
      <c r="B288" s="59" t="s">
        <v>142</v>
      </c>
      <c r="C288" s="21">
        <v>13</v>
      </c>
      <c r="D288" s="18"/>
      <c r="E288" s="11" t="s">
        <v>2</v>
      </c>
      <c r="F288" s="7" t="s">
        <v>15</v>
      </c>
      <c r="G288" s="4" t="s">
        <v>15</v>
      </c>
      <c r="H288" s="73" t="s">
        <v>441</v>
      </c>
      <c r="I288" s="38"/>
      <c r="J288" s="38" t="s">
        <v>276</v>
      </c>
      <c r="K288" s="39">
        <v>500</v>
      </c>
      <c r="L288" s="26"/>
      <c r="M288" s="4" t="s">
        <v>20</v>
      </c>
      <c r="N288" s="23" t="s">
        <v>7</v>
      </c>
      <c r="O288" s="9"/>
      <c r="P288" s="75"/>
      <c r="Q288" s="64"/>
      <c r="S288" s="40" t="str">
        <f t="shared" ref="S288:S351" si="35">CONCATENATE(M288,N288)</f>
        <v>Plano AnualRealizada</v>
      </c>
      <c r="T288" s="40" t="str">
        <f t="shared" ref="T288:T351" si="36">CONCATENATE(M288,G288)</f>
        <v>Plano AnualCinema</v>
      </c>
    </row>
    <row r="289" spans="1:20" ht="15" customHeight="1">
      <c r="A289" s="130" t="s">
        <v>142</v>
      </c>
      <c r="B289" s="59" t="s">
        <v>142</v>
      </c>
      <c r="C289" s="21">
        <v>14</v>
      </c>
      <c r="D289" s="18" t="s">
        <v>92</v>
      </c>
      <c r="E289" s="11" t="s">
        <v>3</v>
      </c>
      <c r="F289" s="7" t="s">
        <v>313</v>
      </c>
      <c r="G289" s="4" t="s">
        <v>18</v>
      </c>
      <c r="H289" s="73" t="s">
        <v>418</v>
      </c>
      <c r="I289" s="38"/>
      <c r="J289" s="38" t="s">
        <v>276</v>
      </c>
      <c r="K289" s="39">
        <v>35</v>
      </c>
      <c r="L289" s="26"/>
      <c r="M289" s="4" t="s">
        <v>20</v>
      </c>
      <c r="N289" s="23" t="s">
        <v>8</v>
      </c>
      <c r="O289" s="9" t="s">
        <v>30</v>
      </c>
      <c r="P289" s="75"/>
      <c r="Q289" s="64"/>
      <c r="S289" s="40" t="str">
        <f t="shared" si="35"/>
        <v>Plano AnualCancelada</v>
      </c>
      <c r="T289" s="40" t="str">
        <f t="shared" si="36"/>
        <v>Plano AnualDiv. Externo</v>
      </c>
    </row>
    <row r="290" spans="1:20" ht="15" customHeight="1">
      <c r="A290" s="130" t="s">
        <v>142</v>
      </c>
      <c r="B290" s="59" t="s">
        <v>142</v>
      </c>
      <c r="C290" s="21">
        <v>14</v>
      </c>
      <c r="D290" s="18"/>
      <c r="E290" s="11" t="s">
        <v>3</v>
      </c>
      <c r="F290" s="7" t="s">
        <v>15</v>
      </c>
      <c r="G290" s="4" t="s">
        <v>15</v>
      </c>
      <c r="H290" s="73" t="s">
        <v>441</v>
      </c>
      <c r="I290" s="38"/>
      <c r="J290" s="38" t="s">
        <v>276</v>
      </c>
      <c r="K290" s="39">
        <v>35</v>
      </c>
      <c r="L290" s="26"/>
      <c r="M290" s="4" t="s">
        <v>20</v>
      </c>
      <c r="N290" s="23" t="s">
        <v>7</v>
      </c>
      <c r="O290" s="9" t="str">
        <f t="shared" ref="O290:O295" si="37">IF(N290="Cancelada","Inserir o motivo",IF(N290="Alterada","Inserir o motivo",IF(N290="Definida","situação a alterar",IF(N290="","",IF(N290="Por definir","sem data marcada",IF(N290="Realizada","-----"))))))</f>
        <v>-----</v>
      </c>
      <c r="P290" s="75"/>
      <c r="Q290" s="64"/>
      <c r="S290" s="40" t="str">
        <f t="shared" si="35"/>
        <v>Plano AnualRealizada</v>
      </c>
      <c r="T290" s="40" t="str">
        <f t="shared" si="36"/>
        <v>Plano AnualCinema</v>
      </c>
    </row>
    <row r="291" spans="1:20" ht="15" customHeight="1">
      <c r="A291" s="130" t="s">
        <v>142</v>
      </c>
      <c r="B291" s="59" t="s">
        <v>142</v>
      </c>
      <c r="C291" s="21">
        <v>14</v>
      </c>
      <c r="D291" s="18"/>
      <c r="E291" s="11" t="s">
        <v>3</v>
      </c>
      <c r="F291" s="7" t="s">
        <v>596</v>
      </c>
      <c r="G291" s="4" t="s">
        <v>14</v>
      </c>
      <c r="H291" s="73" t="s">
        <v>388</v>
      </c>
      <c r="I291" s="38"/>
      <c r="J291" s="38" t="s">
        <v>276</v>
      </c>
      <c r="K291" s="39">
        <v>35</v>
      </c>
      <c r="L291" s="26"/>
      <c r="M291" s="4" t="s">
        <v>20</v>
      </c>
      <c r="N291" s="23" t="s">
        <v>8</v>
      </c>
      <c r="O291" s="9" t="s">
        <v>30</v>
      </c>
      <c r="P291" s="75"/>
      <c r="Q291" s="64"/>
      <c r="S291" s="40" t="str">
        <f t="shared" si="35"/>
        <v>Plano AnualCancelada</v>
      </c>
      <c r="T291" s="40" t="str">
        <f t="shared" si="36"/>
        <v>Plano AnualBiblioteca</v>
      </c>
    </row>
    <row r="292" spans="1:20" ht="15" customHeight="1">
      <c r="A292" s="130" t="s">
        <v>142</v>
      </c>
      <c r="B292" s="59" t="s">
        <v>142</v>
      </c>
      <c r="C292" s="21">
        <v>14</v>
      </c>
      <c r="D292" s="18"/>
      <c r="E292" s="11" t="s">
        <v>3</v>
      </c>
      <c r="F292" s="7" t="s">
        <v>527</v>
      </c>
      <c r="G292" s="4" t="s">
        <v>13</v>
      </c>
      <c r="H292" s="73" t="s">
        <v>414</v>
      </c>
      <c r="I292" s="38"/>
      <c r="J292" s="38" t="s">
        <v>276</v>
      </c>
      <c r="K292" s="39">
        <v>35</v>
      </c>
      <c r="L292" s="26"/>
      <c r="M292" s="4" t="s">
        <v>21</v>
      </c>
      <c r="N292" s="23" t="s">
        <v>7</v>
      </c>
      <c r="O292" s="9" t="s">
        <v>30</v>
      </c>
      <c r="P292" s="75"/>
      <c r="Q292" s="64"/>
      <c r="S292" s="40" t="str">
        <f t="shared" si="35"/>
        <v>Extra PlanoRealizada</v>
      </c>
      <c r="T292" s="40" t="str">
        <f t="shared" si="36"/>
        <v>Extra PlanoMuseu</v>
      </c>
    </row>
    <row r="293" spans="1:20" ht="15" customHeight="1">
      <c r="A293" s="130" t="s">
        <v>142</v>
      </c>
      <c r="B293" s="59" t="s">
        <v>142</v>
      </c>
      <c r="C293" s="21">
        <v>14</v>
      </c>
      <c r="D293" s="18"/>
      <c r="E293" s="11" t="s">
        <v>3</v>
      </c>
      <c r="F293" s="7" t="s">
        <v>640</v>
      </c>
      <c r="G293" s="4" t="s">
        <v>18</v>
      </c>
      <c r="H293" s="73" t="s">
        <v>566</v>
      </c>
      <c r="I293" s="38"/>
      <c r="J293" s="38" t="s">
        <v>276</v>
      </c>
      <c r="K293" s="39">
        <v>35</v>
      </c>
      <c r="L293" s="26"/>
      <c r="M293" s="4" t="s">
        <v>21</v>
      </c>
      <c r="N293" s="23" t="s">
        <v>7</v>
      </c>
      <c r="O293" s="9" t="s">
        <v>30</v>
      </c>
      <c r="P293" s="75"/>
      <c r="Q293" s="64"/>
      <c r="S293" s="40" t="str">
        <f t="shared" si="35"/>
        <v>Extra PlanoRealizada</v>
      </c>
      <c r="T293" s="40" t="str">
        <f t="shared" si="36"/>
        <v>Extra PlanoDiv. Externo</v>
      </c>
    </row>
    <row r="294" spans="1:20" ht="15" customHeight="1">
      <c r="A294" s="130" t="s">
        <v>142</v>
      </c>
      <c r="B294" s="59" t="s">
        <v>142</v>
      </c>
      <c r="C294" s="21">
        <v>14</v>
      </c>
      <c r="D294" s="18" t="s">
        <v>92</v>
      </c>
      <c r="E294" s="11" t="s">
        <v>3</v>
      </c>
      <c r="F294" s="7" t="s">
        <v>597</v>
      </c>
      <c r="G294" s="4" t="s">
        <v>18</v>
      </c>
      <c r="H294" s="73" t="s">
        <v>418</v>
      </c>
      <c r="I294" s="38"/>
      <c r="J294" s="38" t="s">
        <v>276</v>
      </c>
      <c r="K294" s="39">
        <v>35</v>
      </c>
      <c r="L294" s="26"/>
      <c r="M294" s="4" t="s">
        <v>21</v>
      </c>
      <c r="N294" s="23" t="s">
        <v>7</v>
      </c>
      <c r="O294" s="9" t="str">
        <f t="shared" si="37"/>
        <v>-----</v>
      </c>
      <c r="P294" s="75"/>
      <c r="Q294" s="64"/>
      <c r="S294" s="40" t="str">
        <f t="shared" si="35"/>
        <v>Extra PlanoRealizada</v>
      </c>
      <c r="T294" s="40" t="str">
        <f t="shared" si="36"/>
        <v>Extra PlanoDiv. Externo</v>
      </c>
    </row>
    <row r="295" spans="1:20" ht="15" customHeight="1">
      <c r="A295" s="130" t="s">
        <v>142</v>
      </c>
      <c r="B295" s="59" t="s">
        <v>142</v>
      </c>
      <c r="C295" s="21">
        <v>15</v>
      </c>
      <c r="D295" s="18"/>
      <c r="E295" s="11" t="s">
        <v>4</v>
      </c>
      <c r="F295" s="7" t="s">
        <v>15</v>
      </c>
      <c r="G295" s="4" t="s">
        <v>15</v>
      </c>
      <c r="H295" s="73" t="s">
        <v>441</v>
      </c>
      <c r="I295" s="38"/>
      <c r="J295" s="38" t="s">
        <v>276</v>
      </c>
      <c r="K295" s="39">
        <v>35</v>
      </c>
      <c r="L295" s="26"/>
      <c r="M295" s="4" t="s">
        <v>20</v>
      </c>
      <c r="N295" s="23" t="s">
        <v>7</v>
      </c>
      <c r="O295" s="9" t="str">
        <f t="shared" si="37"/>
        <v>-----</v>
      </c>
      <c r="P295" s="75"/>
      <c r="Q295" s="64"/>
      <c r="S295" s="40" t="str">
        <f t="shared" si="35"/>
        <v>Plano AnualRealizada</v>
      </c>
      <c r="T295" s="40" t="str">
        <f t="shared" si="36"/>
        <v>Plano AnualCinema</v>
      </c>
    </row>
    <row r="296" spans="1:20" ht="15" customHeight="1">
      <c r="A296" s="130" t="s">
        <v>142</v>
      </c>
      <c r="B296" s="59" t="s">
        <v>142</v>
      </c>
      <c r="C296" s="21">
        <v>15</v>
      </c>
      <c r="D296" s="18"/>
      <c r="E296" s="11" t="s">
        <v>4</v>
      </c>
      <c r="F296" s="7" t="s">
        <v>637</v>
      </c>
      <c r="G296" s="4" t="s">
        <v>18</v>
      </c>
      <c r="H296" s="73" t="s">
        <v>412</v>
      </c>
      <c r="I296" s="38"/>
      <c r="J296" s="38" t="s">
        <v>276</v>
      </c>
      <c r="K296" s="39">
        <v>35</v>
      </c>
      <c r="L296" s="26"/>
      <c r="M296" s="4" t="s">
        <v>20</v>
      </c>
      <c r="N296" s="23" t="s">
        <v>7</v>
      </c>
      <c r="O296" s="9" t="str">
        <f t="shared" si="33"/>
        <v>-----</v>
      </c>
      <c r="P296" s="75"/>
      <c r="Q296" s="64"/>
      <c r="S296" s="40" t="str">
        <f t="shared" si="35"/>
        <v>Plano AnualRealizada</v>
      </c>
      <c r="T296" s="40" t="str">
        <f t="shared" si="36"/>
        <v>Plano AnualDiv. Externo</v>
      </c>
    </row>
    <row r="297" spans="1:20" ht="15" customHeight="1">
      <c r="A297" s="130" t="s">
        <v>142</v>
      </c>
      <c r="B297" s="59" t="s">
        <v>142</v>
      </c>
      <c r="C297" s="21">
        <v>16</v>
      </c>
      <c r="D297" s="18"/>
      <c r="E297" s="11" t="s">
        <v>5</v>
      </c>
      <c r="F297" s="7" t="s">
        <v>27</v>
      </c>
      <c r="G297" s="4" t="s">
        <v>14</v>
      </c>
      <c r="H297" s="73" t="s">
        <v>387</v>
      </c>
      <c r="I297" s="38"/>
      <c r="J297" s="38" t="s">
        <v>276</v>
      </c>
      <c r="K297" s="39">
        <v>35</v>
      </c>
      <c r="L297" s="26"/>
      <c r="M297" s="4" t="s">
        <v>20</v>
      </c>
      <c r="N297" s="23" t="s">
        <v>7</v>
      </c>
      <c r="O297" s="9" t="str">
        <f t="shared" si="33"/>
        <v>-----</v>
      </c>
      <c r="P297" s="75"/>
      <c r="Q297" s="64"/>
      <c r="S297" s="40" t="str">
        <f t="shared" si="35"/>
        <v>Plano AnualRealizada</v>
      </c>
      <c r="T297" s="40" t="str">
        <f t="shared" si="36"/>
        <v>Plano AnualBiblioteca</v>
      </c>
    </row>
    <row r="298" spans="1:20" ht="15" customHeight="1">
      <c r="A298" s="130" t="s">
        <v>142</v>
      </c>
      <c r="B298" s="59" t="s">
        <v>142</v>
      </c>
      <c r="C298" s="21">
        <v>16</v>
      </c>
      <c r="D298" s="18" t="s">
        <v>94</v>
      </c>
      <c r="E298" s="11" t="s">
        <v>5</v>
      </c>
      <c r="F298" s="7" t="s">
        <v>595</v>
      </c>
      <c r="G298" s="4" t="s">
        <v>152</v>
      </c>
      <c r="H298" s="73" t="s">
        <v>447</v>
      </c>
      <c r="I298" s="38"/>
      <c r="J298" s="38" t="s">
        <v>276</v>
      </c>
      <c r="K298" s="39">
        <v>35</v>
      </c>
      <c r="L298" s="26"/>
      <c r="M298" s="4" t="s">
        <v>20</v>
      </c>
      <c r="N298" s="23" t="s">
        <v>7</v>
      </c>
      <c r="O298" s="9" t="str">
        <f t="shared" si="33"/>
        <v>-----</v>
      </c>
      <c r="P298" s="75"/>
      <c r="Q298" s="64"/>
      <c r="S298" s="40" t="str">
        <f t="shared" si="35"/>
        <v>Plano AnualRealizada</v>
      </c>
      <c r="T298" s="40" t="str">
        <f t="shared" si="36"/>
        <v>Plano AnualEducação</v>
      </c>
    </row>
    <row r="299" spans="1:20" ht="15" customHeight="1">
      <c r="A299" s="130" t="s">
        <v>142</v>
      </c>
      <c r="B299" s="59" t="s">
        <v>142</v>
      </c>
      <c r="C299" s="21">
        <v>17</v>
      </c>
      <c r="D299" s="18"/>
      <c r="E299" s="11" t="s">
        <v>6</v>
      </c>
      <c r="F299" s="7" t="s">
        <v>27</v>
      </c>
      <c r="G299" s="4" t="s">
        <v>14</v>
      </c>
      <c r="H299" s="73" t="s">
        <v>387</v>
      </c>
      <c r="I299" s="38"/>
      <c r="J299" s="38" t="s">
        <v>276</v>
      </c>
      <c r="K299" s="39">
        <v>35</v>
      </c>
      <c r="L299" s="26"/>
      <c r="M299" s="4" t="s">
        <v>20</v>
      </c>
      <c r="N299" s="23" t="s">
        <v>7</v>
      </c>
      <c r="O299" s="9" t="str">
        <f t="shared" si="33"/>
        <v>-----</v>
      </c>
      <c r="P299" s="75"/>
      <c r="Q299" s="64"/>
      <c r="S299" s="40" t="str">
        <f t="shared" si="35"/>
        <v>Plano AnualRealizada</v>
      </c>
      <c r="T299" s="40" t="str">
        <f t="shared" si="36"/>
        <v>Plano AnualBiblioteca</v>
      </c>
    </row>
    <row r="300" spans="1:20" ht="15" customHeight="1">
      <c r="A300" s="130" t="s">
        <v>142</v>
      </c>
      <c r="B300" s="59" t="s">
        <v>142</v>
      </c>
      <c r="C300" s="21">
        <v>18</v>
      </c>
      <c r="D300" s="18"/>
      <c r="E300" s="11" t="s">
        <v>0</v>
      </c>
      <c r="F300" s="7" t="s">
        <v>196</v>
      </c>
      <c r="G300" s="4" t="s">
        <v>13</v>
      </c>
      <c r="H300" s="73" t="s">
        <v>414</v>
      </c>
      <c r="I300" s="38"/>
      <c r="J300" s="38" t="s">
        <v>276</v>
      </c>
      <c r="K300" s="39">
        <v>40</v>
      </c>
      <c r="L300" s="26"/>
      <c r="M300" s="4" t="s">
        <v>20</v>
      </c>
      <c r="N300" s="23" t="s">
        <v>7</v>
      </c>
      <c r="O300" s="9" t="str">
        <f t="shared" si="33"/>
        <v>-----</v>
      </c>
      <c r="P300" s="75"/>
      <c r="Q300" s="64"/>
      <c r="S300" s="40" t="str">
        <f t="shared" si="35"/>
        <v>Plano AnualRealizada</v>
      </c>
      <c r="T300" s="40" t="str">
        <f t="shared" si="36"/>
        <v>Plano AnualMuseu</v>
      </c>
    </row>
    <row r="301" spans="1:20" ht="15" customHeight="1">
      <c r="A301" s="130" t="s">
        <v>142</v>
      </c>
      <c r="B301" s="59" t="s">
        <v>142</v>
      </c>
      <c r="C301" s="21">
        <v>18</v>
      </c>
      <c r="D301" s="18"/>
      <c r="E301" s="11" t="s">
        <v>0</v>
      </c>
      <c r="F301" s="7" t="s">
        <v>336</v>
      </c>
      <c r="G301" s="4" t="s">
        <v>14</v>
      </c>
      <c r="H301" s="73" t="s">
        <v>387</v>
      </c>
      <c r="I301" s="38"/>
      <c r="J301" s="38" t="s">
        <v>276</v>
      </c>
      <c r="K301" s="39">
        <v>40</v>
      </c>
      <c r="L301" s="26"/>
      <c r="M301" s="4" t="s">
        <v>20</v>
      </c>
      <c r="N301" s="23" t="s">
        <v>7</v>
      </c>
      <c r="O301" s="9" t="str">
        <f t="shared" si="33"/>
        <v>-----</v>
      </c>
      <c r="P301" s="75"/>
      <c r="Q301" s="64"/>
      <c r="S301" s="40" t="str">
        <f t="shared" si="35"/>
        <v>Plano AnualRealizada</v>
      </c>
      <c r="T301" s="40" t="str">
        <f t="shared" si="36"/>
        <v>Plano AnualBiblioteca</v>
      </c>
    </row>
    <row r="302" spans="1:20" ht="15" customHeight="1">
      <c r="A302" s="130" t="s">
        <v>142</v>
      </c>
      <c r="B302" s="59" t="s">
        <v>142</v>
      </c>
      <c r="C302" s="21">
        <v>18</v>
      </c>
      <c r="D302" s="18"/>
      <c r="E302" s="11" t="s">
        <v>0</v>
      </c>
      <c r="F302" s="7" t="s">
        <v>34</v>
      </c>
      <c r="G302" s="4" t="s">
        <v>11</v>
      </c>
      <c r="H302" s="73" t="s">
        <v>420</v>
      </c>
      <c r="I302" s="38"/>
      <c r="J302" s="38" t="s">
        <v>276</v>
      </c>
      <c r="K302" s="39">
        <v>40</v>
      </c>
      <c r="L302" s="26"/>
      <c r="M302" s="4" t="s">
        <v>20</v>
      </c>
      <c r="N302" s="23" t="s">
        <v>7</v>
      </c>
      <c r="O302" s="9" t="str">
        <f t="shared" si="33"/>
        <v>-----</v>
      </c>
      <c r="P302" s="75"/>
      <c r="Q302" s="64"/>
      <c r="S302" s="40" t="str">
        <f t="shared" si="35"/>
        <v>Plano AnualRealizada</v>
      </c>
      <c r="T302" s="40" t="str">
        <f t="shared" si="36"/>
        <v>Plano AnualDesporto</v>
      </c>
    </row>
    <row r="303" spans="1:20" ht="15" customHeight="1">
      <c r="A303" s="130" t="s">
        <v>142</v>
      </c>
      <c r="B303" s="59" t="s">
        <v>142</v>
      </c>
      <c r="C303" s="21">
        <v>18</v>
      </c>
      <c r="D303" s="18"/>
      <c r="E303" s="11" t="s">
        <v>0</v>
      </c>
      <c r="F303" s="7" t="s">
        <v>639</v>
      </c>
      <c r="G303" s="4" t="s">
        <v>18</v>
      </c>
      <c r="H303" s="73" t="s">
        <v>418</v>
      </c>
      <c r="I303" s="38"/>
      <c r="J303" s="38" t="s">
        <v>276</v>
      </c>
      <c r="K303" s="39">
        <v>40</v>
      </c>
      <c r="L303" s="26"/>
      <c r="M303" s="4" t="s">
        <v>20</v>
      </c>
      <c r="N303" s="23" t="s">
        <v>7</v>
      </c>
      <c r="O303" s="9" t="str">
        <f t="shared" si="33"/>
        <v>-----</v>
      </c>
      <c r="P303" s="75"/>
      <c r="Q303" s="64"/>
      <c r="S303" s="40" t="str">
        <f t="shared" si="35"/>
        <v>Plano AnualRealizada</v>
      </c>
      <c r="T303" s="40" t="str">
        <f t="shared" si="36"/>
        <v>Plano AnualDiv. Externo</v>
      </c>
    </row>
    <row r="304" spans="1:20" ht="15" customHeight="1">
      <c r="A304" s="130" t="s">
        <v>142</v>
      </c>
      <c r="B304" s="59" t="s">
        <v>142</v>
      </c>
      <c r="C304" s="21">
        <v>19</v>
      </c>
      <c r="D304" s="18"/>
      <c r="E304" s="11" t="s">
        <v>1</v>
      </c>
      <c r="F304" s="7" t="s">
        <v>641</v>
      </c>
      <c r="G304" s="4" t="s">
        <v>18</v>
      </c>
      <c r="H304" s="73" t="s">
        <v>418</v>
      </c>
      <c r="I304" s="38"/>
      <c r="J304" s="38"/>
      <c r="K304" s="39"/>
      <c r="L304" s="26"/>
      <c r="M304" s="4"/>
      <c r="N304" s="23"/>
      <c r="O304" s="9" t="str">
        <f t="shared" si="33"/>
        <v/>
      </c>
      <c r="P304" s="75"/>
      <c r="Q304" s="64"/>
      <c r="S304" s="40" t="str">
        <f t="shared" si="35"/>
        <v/>
      </c>
      <c r="T304" s="40" t="str">
        <f t="shared" si="36"/>
        <v>Div. Externo</v>
      </c>
    </row>
    <row r="305" spans="1:20" ht="15" customHeight="1">
      <c r="A305" s="130" t="s">
        <v>142</v>
      </c>
      <c r="B305" s="59" t="s">
        <v>142</v>
      </c>
      <c r="C305" s="21">
        <v>20</v>
      </c>
      <c r="D305" s="18"/>
      <c r="E305" s="11" t="s">
        <v>2</v>
      </c>
      <c r="F305" s="7" t="s">
        <v>15</v>
      </c>
      <c r="G305" s="4" t="s">
        <v>153</v>
      </c>
      <c r="H305" s="73" t="s">
        <v>441</v>
      </c>
      <c r="I305" s="38"/>
      <c r="J305" s="38" t="s">
        <v>276</v>
      </c>
      <c r="K305" s="39">
        <v>500</v>
      </c>
      <c r="L305" s="26"/>
      <c r="M305" s="4" t="s">
        <v>20</v>
      </c>
      <c r="N305" s="23" t="s">
        <v>7</v>
      </c>
      <c r="O305" s="9" t="str">
        <f t="shared" si="33"/>
        <v>-----</v>
      </c>
      <c r="P305" s="75"/>
      <c r="Q305" s="64"/>
      <c r="S305" s="40" t="str">
        <f t="shared" si="35"/>
        <v>Plano AnualRealizada</v>
      </c>
      <c r="T305" s="40" t="str">
        <f t="shared" si="36"/>
        <v>Plano AnualCultura</v>
      </c>
    </row>
    <row r="306" spans="1:20" ht="15" customHeight="1">
      <c r="A306" s="130" t="s">
        <v>142</v>
      </c>
      <c r="B306" s="59" t="s">
        <v>142</v>
      </c>
      <c r="C306" s="21">
        <v>20</v>
      </c>
      <c r="D306" s="18"/>
      <c r="E306" s="11" t="s">
        <v>2</v>
      </c>
      <c r="F306" s="7" t="s">
        <v>598</v>
      </c>
      <c r="G306" s="4" t="s">
        <v>18</v>
      </c>
      <c r="H306" s="73" t="s">
        <v>418</v>
      </c>
      <c r="I306" s="38"/>
      <c r="J306" s="38" t="s">
        <v>276</v>
      </c>
      <c r="K306" s="39">
        <v>500</v>
      </c>
      <c r="L306" s="26"/>
      <c r="M306" s="4" t="s">
        <v>20</v>
      </c>
      <c r="N306" s="23" t="s">
        <v>7</v>
      </c>
      <c r="O306" s="9" t="str">
        <f t="shared" si="33"/>
        <v>-----</v>
      </c>
      <c r="P306" s="75"/>
      <c r="Q306" s="64"/>
      <c r="S306" s="40" t="str">
        <f t="shared" si="35"/>
        <v>Plano AnualRealizada</v>
      </c>
      <c r="T306" s="40" t="str">
        <f t="shared" si="36"/>
        <v>Plano AnualDiv. Externo</v>
      </c>
    </row>
    <row r="307" spans="1:20" ht="15" customHeight="1">
      <c r="A307" s="130" t="s">
        <v>142</v>
      </c>
      <c r="B307" s="59" t="s">
        <v>142</v>
      </c>
      <c r="C307" s="21">
        <v>20</v>
      </c>
      <c r="D307" s="18"/>
      <c r="E307" s="11" t="s">
        <v>2</v>
      </c>
      <c r="F307" s="7" t="s">
        <v>644</v>
      </c>
      <c r="G307" s="4" t="s">
        <v>18</v>
      </c>
      <c r="H307" s="73" t="s">
        <v>426</v>
      </c>
      <c r="I307" s="38"/>
      <c r="J307" s="38" t="s">
        <v>276</v>
      </c>
      <c r="K307" s="39">
        <v>500</v>
      </c>
      <c r="L307" s="26"/>
      <c r="M307" s="4" t="s">
        <v>21</v>
      </c>
      <c r="N307" s="23" t="s">
        <v>7</v>
      </c>
      <c r="O307" s="9" t="str">
        <f t="shared" si="33"/>
        <v>-----</v>
      </c>
      <c r="P307" s="75"/>
      <c r="Q307" s="64"/>
      <c r="S307" s="40" t="str">
        <f t="shared" si="35"/>
        <v>Extra PlanoRealizada</v>
      </c>
      <c r="T307" s="40" t="str">
        <f t="shared" si="36"/>
        <v>Extra PlanoDiv. Externo</v>
      </c>
    </row>
    <row r="308" spans="1:20" ht="15" customHeight="1">
      <c r="A308" s="130" t="s">
        <v>142</v>
      </c>
      <c r="B308" s="59" t="s">
        <v>142</v>
      </c>
      <c r="C308" s="21">
        <v>21</v>
      </c>
      <c r="D308" s="18"/>
      <c r="E308" s="11" t="s">
        <v>3</v>
      </c>
      <c r="F308" s="7" t="s">
        <v>599</v>
      </c>
      <c r="G308" s="4" t="s">
        <v>18</v>
      </c>
      <c r="H308" s="73" t="s">
        <v>418</v>
      </c>
      <c r="I308" s="38"/>
      <c r="J308" s="38"/>
      <c r="K308" s="39"/>
      <c r="L308" s="26"/>
      <c r="M308" s="4" t="s">
        <v>20</v>
      </c>
      <c r="N308" s="23" t="s">
        <v>7</v>
      </c>
      <c r="O308" s="9" t="str">
        <f t="shared" si="33"/>
        <v>-----</v>
      </c>
      <c r="P308" s="75"/>
      <c r="Q308" s="64"/>
      <c r="S308" s="40" t="str">
        <f t="shared" si="35"/>
        <v>Plano AnualRealizada</v>
      </c>
      <c r="T308" s="40" t="str">
        <f t="shared" si="36"/>
        <v>Plano AnualDiv. Externo</v>
      </c>
    </row>
    <row r="309" spans="1:20" ht="15" customHeight="1">
      <c r="A309" s="130" t="s">
        <v>142</v>
      </c>
      <c r="B309" s="59" t="s">
        <v>142</v>
      </c>
      <c r="C309" s="21">
        <v>21</v>
      </c>
      <c r="D309" s="18"/>
      <c r="E309" s="11" t="s">
        <v>3</v>
      </c>
      <c r="F309" s="7" t="s">
        <v>632</v>
      </c>
      <c r="G309" s="4" t="s">
        <v>11</v>
      </c>
      <c r="H309" s="73" t="s">
        <v>420</v>
      </c>
      <c r="I309" s="38"/>
      <c r="J309" s="38"/>
      <c r="K309" s="39"/>
      <c r="L309" s="26"/>
      <c r="M309" s="4" t="s">
        <v>20</v>
      </c>
      <c r="N309" s="23" t="s">
        <v>7</v>
      </c>
      <c r="O309" s="9" t="str">
        <f t="shared" si="33"/>
        <v>-----</v>
      </c>
      <c r="P309" s="75"/>
      <c r="Q309" s="64"/>
      <c r="S309" s="40" t="str">
        <f t="shared" si="35"/>
        <v>Plano AnualRealizada</v>
      </c>
      <c r="T309" s="40" t="str">
        <f t="shared" si="36"/>
        <v>Plano AnualDesporto</v>
      </c>
    </row>
    <row r="310" spans="1:20" ht="15" customHeight="1">
      <c r="A310" s="130" t="s">
        <v>142</v>
      </c>
      <c r="B310" s="59" t="s">
        <v>142</v>
      </c>
      <c r="C310" s="21">
        <v>21</v>
      </c>
      <c r="D310" s="18"/>
      <c r="E310" s="11" t="s">
        <v>3</v>
      </c>
      <c r="F310" s="7" t="s">
        <v>636</v>
      </c>
      <c r="G310" s="4" t="s">
        <v>18</v>
      </c>
      <c r="H310" s="73" t="s">
        <v>540</v>
      </c>
      <c r="I310" s="38"/>
      <c r="J310" s="38"/>
      <c r="K310" s="39"/>
      <c r="L310" s="26"/>
      <c r="M310" s="4" t="s">
        <v>20</v>
      </c>
      <c r="N310" s="23" t="s">
        <v>7</v>
      </c>
      <c r="O310" s="9" t="str">
        <f t="shared" ref="O310:O372" si="38">IF(N310="Cancelada","Inserir o motivo",IF(N310="Alterada","Inserir o motivo",IF(N310="Definida","situação a alterar",IF(N310="","",IF(N310="Por definir","sem data marcada",IF(N310="Realizada","-----"))))))</f>
        <v>-----</v>
      </c>
      <c r="P310" s="75"/>
      <c r="Q310" s="64"/>
      <c r="S310" s="40" t="str">
        <f t="shared" si="35"/>
        <v>Plano AnualRealizada</v>
      </c>
      <c r="T310" s="40" t="str">
        <f t="shared" si="36"/>
        <v>Plano AnualDiv. Externo</v>
      </c>
    </row>
    <row r="311" spans="1:20" ht="15" customHeight="1">
      <c r="A311" s="130" t="s">
        <v>142</v>
      </c>
      <c r="B311" s="59" t="s">
        <v>142</v>
      </c>
      <c r="C311" s="21">
        <v>21</v>
      </c>
      <c r="D311" s="18"/>
      <c r="E311" s="11" t="s">
        <v>3</v>
      </c>
      <c r="F311" s="7" t="s">
        <v>15</v>
      </c>
      <c r="G311" s="4" t="s">
        <v>15</v>
      </c>
      <c r="H311" s="73" t="s">
        <v>441</v>
      </c>
      <c r="I311" s="38"/>
      <c r="J311" s="38"/>
      <c r="K311" s="39"/>
      <c r="L311" s="26"/>
      <c r="M311" s="4" t="s">
        <v>20</v>
      </c>
      <c r="N311" s="23" t="s">
        <v>7</v>
      </c>
      <c r="O311" s="9" t="str">
        <f t="shared" si="38"/>
        <v>-----</v>
      </c>
      <c r="P311" s="75"/>
      <c r="Q311" s="64"/>
      <c r="S311" s="40" t="str">
        <f t="shared" si="35"/>
        <v>Plano AnualRealizada</v>
      </c>
      <c r="T311" s="40" t="str">
        <f t="shared" si="36"/>
        <v>Plano AnualCinema</v>
      </c>
    </row>
    <row r="312" spans="1:20" ht="15" customHeight="1">
      <c r="A312" s="130" t="s">
        <v>142</v>
      </c>
      <c r="B312" s="59" t="s">
        <v>142</v>
      </c>
      <c r="C312" s="21">
        <v>22</v>
      </c>
      <c r="D312" s="18"/>
      <c r="E312" s="11" t="s">
        <v>4</v>
      </c>
      <c r="F312" s="7" t="s">
        <v>15</v>
      </c>
      <c r="G312" s="4" t="s">
        <v>15</v>
      </c>
      <c r="H312" s="73" t="s">
        <v>441</v>
      </c>
      <c r="I312" s="38"/>
      <c r="J312" s="38"/>
      <c r="K312" s="39"/>
      <c r="L312" s="26"/>
      <c r="M312" s="4" t="s">
        <v>20</v>
      </c>
      <c r="N312" s="23" t="s">
        <v>7</v>
      </c>
      <c r="O312" s="9" t="str">
        <f t="shared" si="38"/>
        <v>-----</v>
      </c>
      <c r="P312" s="75"/>
      <c r="Q312" s="64"/>
      <c r="S312" s="40" t="str">
        <f t="shared" si="35"/>
        <v>Plano AnualRealizada</v>
      </c>
      <c r="T312" s="40" t="str">
        <f t="shared" si="36"/>
        <v>Plano AnualCinema</v>
      </c>
    </row>
    <row r="313" spans="1:20" ht="15" customHeight="1">
      <c r="A313" s="130" t="s">
        <v>142</v>
      </c>
      <c r="B313" s="59" t="s">
        <v>142</v>
      </c>
      <c r="C313" s="21">
        <v>23</v>
      </c>
      <c r="D313" s="18"/>
      <c r="E313" s="11" t="s">
        <v>5</v>
      </c>
      <c r="F313" s="7" t="s">
        <v>27</v>
      </c>
      <c r="G313" s="4" t="s">
        <v>14</v>
      </c>
      <c r="H313" s="73" t="s">
        <v>387</v>
      </c>
      <c r="I313" s="38"/>
      <c r="J313" s="38" t="s">
        <v>276</v>
      </c>
      <c r="K313" s="39">
        <v>35</v>
      </c>
      <c r="L313" s="26"/>
      <c r="M313" s="4" t="s">
        <v>20</v>
      </c>
      <c r="N313" s="23" t="s">
        <v>7</v>
      </c>
      <c r="O313" s="9" t="str">
        <f t="shared" si="38"/>
        <v>-----</v>
      </c>
      <c r="P313" s="75"/>
      <c r="Q313" s="64"/>
      <c r="S313" s="40" t="str">
        <f t="shared" si="35"/>
        <v>Plano AnualRealizada</v>
      </c>
      <c r="T313" s="40" t="str">
        <f t="shared" si="36"/>
        <v>Plano AnualBiblioteca</v>
      </c>
    </row>
    <row r="314" spans="1:20" ht="15" customHeight="1">
      <c r="A314" s="130" t="s">
        <v>142</v>
      </c>
      <c r="B314" s="59" t="s">
        <v>142</v>
      </c>
      <c r="C314" s="21">
        <v>23</v>
      </c>
      <c r="D314" s="18"/>
      <c r="E314" s="11" t="s">
        <v>5</v>
      </c>
      <c r="F314" s="7" t="s">
        <v>337</v>
      </c>
      <c r="G314" s="4" t="s">
        <v>14</v>
      </c>
      <c r="H314" s="73" t="s">
        <v>388</v>
      </c>
      <c r="I314" s="38"/>
      <c r="J314" s="38" t="s">
        <v>276</v>
      </c>
      <c r="K314" s="39">
        <v>35</v>
      </c>
      <c r="L314" s="26"/>
      <c r="M314" s="4" t="s">
        <v>20</v>
      </c>
      <c r="N314" s="23" t="s">
        <v>7</v>
      </c>
      <c r="O314" s="9" t="str">
        <f t="shared" si="38"/>
        <v>-----</v>
      </c>
      <c r="P314" s="75"/>
      <c r="Q314" s="64"/>
      <c r="S314" s="40" t="str">
        <f t="shared" si="35"/>
        <v>Plano AnualRealizada</v>
      </c>
      <c r="T314" s="40" t="str">
        <f t="shared" si="36"/>
        <v>Plano AnualBiblioteca</v>
      </c>
    </row>
    <row r="315" spans="1:20" ht="15" customHeight="1">
      <c r="A315" s="130" t="s">
        <v>142</v>
      </c>
      <c r="B315" s="59" t="s">
        <v>142</v>
      </c>
      <c r="C315" s="21">
        <v>24</v>
      </c>
      <c r="D315" s="18"/>
      <c r="E315" s="11" t="s">
        <v>6</v>
      </c>
      <c r="F315" s="7" t="s">
        <v>27</v>
      </c>
      <c r="G315" s="4" t="s">
        <v>14</v>
      </c>
      <c r="H315" s="73" t="s">
        <v>387</v>
      </c>
      <c r="I315" s="38"/>
      <c r="J315" s="38" t="s">
        <v>276</v>
      </c>
      <c r="K315" s="39">
        <v>35</v>
      </c>
      <c r="L315" s="26"/>
      <c r="M315" s="4" t="s">
        <v>20</v>
      </c>
      <c r="N315" s="23" t="s">
        <v>7</v>
      </c>
      <c r="O315" s="9" t="str">
        <f t="shared" si="38"/>
        <v>-----</v>
      </c>
      <c r="P315" s="75"/>
      <c r="Q315" s="64"/>
      <c r="S315" s="40" t="str">
        <f t="shared" si="35"/>
        <v>Plano AnualRealizada</v>
      </c>
      <c r="T315" s="40" t="str">
        <f t="shared" si="36"/>
        <v>Plano AnualBiblioteca</v>
      </c>
    </row>
    <row r="316" spans="1:20" ht="15" customHeight="1">
      <c r="A316" s="130" t="s">
        <v>142</v>
      </c>
      <c r="B316" s="59" t="s">
        <v>142</v>
      </c>
      <c r="C316" s="21">
        <v>24</v>
      </c>
      <c r="D316" s="18"/>
      <c r="E316" s="11" t="s">
        <v>6</v>
      </c>
      <c r="F316" s="7" t="s">
        <v>225</v>
      </c>
      <c r="G316" s="4" t="s">
        <v>153</v>
      </c>
      <c r="H316" s="73" t="s">
        <v>447</v>
      </c>
      <c r="I316" s="38"/>
      <c r="J316" s="38" t="s">
        <v>276</v>
      </c>
      <c r="K316" s="39">
        <v>250</v>
      </c>
      <c r="L316" s="26"/>
      <c r="M316" s="4" t="s">
        <v>20</v>
      </c>
      <c r="N316" s="23" t="s">
        <v>7</v>
      </c>
      <c r="O316" s="9" t="str">
        <f t="shared" si="38"/>
        <v>-----</v>
      </c>
      <c r="P316" s="75"/>
      <c r="Q316" s="64"/>
      <c r="S316" s="40" t="str">
        <f t="shared" si="35"/>
        <v>Plano AnualRealizada</v>
      </c>
      <c r="T316" s="40" t="str">
        <f t="shared" si="36"/>
        <v>Plano AnualCultura</v>
      </c>
    </row>
    <row r="317" spans="1:20" ht="15" customHeight="1">
      <c r="A317" s="130" t="s">
        <v>142</v>
      </c>
      <c r="B317" s="59" t="s">
        <v>142</v>
      </c>
      <c r="C317" s="21">
        <v>25</v>
      </c>
      <c r="D317" s="18"/>
      <c r="E317" s="11" t="s">
        <v>0</v>
      </c>
      <c r="F317" s="7" t="s">
        <v>377</v>
      </c>
      <c r="G317" s="4" t="s">
        <v>18</v>
      </c>
      <c r="H317" s="73" t="s">
        <v>445</v>
      </c>
      <c r="I317" s="38"/>
      <c r="J317" s="38" t="s">
        <v>276</v>
      </c>
      <c r="K317" s="39">
        <v>15</v>
      </c>
      <c r="L317" s="26"/>
      <c r="M317" s="4" t="s">
        <v>20</v>
      </c>
      <c r="N317" s="23" t="s">
        <v>7</v>
      </c>
      <c r="O317" s="9" t="str">
        <f t="shared" si="38"/>
        <v>-----</v>
      </c>
      <c r="P317" s="75"/>
      <c r="Q317" s="64"/>
      <c r="S317" s="40" t="str">
        <f t="shared" si="35"/>
        <v>Plano AnualRealizada</v>
      </c>
      <c r="T317" s="40" t="str">
        <f t="shared" si="36"/>
        <v>Plano AnualDiv. Externo</v>
      </c>
    </row>
    <row r="318" spans="1:20" ht="15" customHeight="1">
      <c r="A318" s="130" t="s">
        <v>142</v>
      </c>
      <c r="B318" s="59" t="s">
        <v>142</v>
      </c>
      <c r="C318" s="21">
        <v>25</v>
      </c>
      <c r="D318" s="18"/>
      <c r="E318" s="11" t="s">
        <v>0</v>
      </c>
      <c r="F318" s="7" t="s">
        <v>181</v>
      </c>
      <c r="G318" s="4" t="s">
        <v>153</v>
      </c>
      <c r="H318" s="73" t="s">
        <v>425</v>
      </c>
      <c r="I318" s="38"/>
      <c r="J318" s="38" t="s">
        <v>276</v>
      </c>
      <c r="K318" s="39">
        <v>35</v>
      </c>
      <c r="L318" s="26"/>
      <c r="M318" s="4" t="s">
        <v>20</v>
      </c>
      <c r="N318" s="23" t="s">
        <v>7</v>
      </c>
      <c r="O318" s="9" t="str">
        <f t="shared" si="38"/>
        <v>-----</v>
      </c>
      <c r="P318" s="75"/>
      <c r="Q318" s="64"/>
      <c r="S318" s="40" t="str">
        <f t="shared" si="35"/>
        <v>Plano AnualRealizada</v>
      </c>
      <c r="T318" s="40" t="str">
        <f t="shared" si="36"/>
        <v>Plano AnualCultura</v>
      </c>
    </row>
    <row r="319" spans="1:20" ht="15" customHeight="1">
      <c r="A319" s="130" t="s">
        <v>142</v>
      </c>
      <c r="B319" s="59" t="s">
        <v>142</v>
      </c>
      <c r="C319" s="21">
        <v>25</v>
      </c>
      <c r="D319" s="18"/>
      <c r="E319" s="11" t="s">
        <v>0</v>
      </c>
      <c r="F319" s="7" t="s">
        <v>647</v>
      </c>
      <c r="G319" s="4" t="s">
        <v>153</v>
      </c>
      <c r="H319" s="73" t="s">
        <v>566</v>
      </c>
      <c r="I319" s="38"/>
      <c r="J319" s="38" t="s">
        <v>276</v>
      </c>
      <c r="K319" s="39">
        <v>35</v>
      </c>
      <c r="L319" s="26"/>
      <c r="M319" s="4" t="s">
        <v>21</v>
      </c>
      <c r="N319" s="23" t="s">
        <v>7</v>
      </c>
      <c r="O319" s="9" t="str">
        <f t="shared" si="38"/>
        <v>-----</v>
      </c>
      <c r="P319" s="75"/>
      <c r="Q319" s="64"/>
      <c r="S319" s="40" t="str">
        <f t="shared" si="35"/>
        <v>Extra PlanoRealizada</v>
      </c>
      <c r="T319" s="40" t="str">
        <f t="shared" si="36"/>
        <v>Extra PlanoCultura</v>
      </c>
    </row>
    <row r="320" spans="1:20" ht="15" customHeight="1">
      <c r="A320" s="130" t="s">
        <v>142</v>
      </c>
      <c r="B320" s="59" t="s">
        <v>142</v>
      </c>
      <c r="C320" s="21">
        <v>25</v>
      </c>
      <c r="D320" s="18"/>
      <c r="E320" s="11" t="s">
        <v>0</v>
      </c>
      <c r="F320" s="7" t="s">
        <v>34</v>
      </c>
      <c r="G320" s="4" t="s">
        <v>11</v>
      </c>
      <c r="H320" s="73" t="s">
        <v>420</v>
      </c>
      <c r="I320" s="38"/>
      <c r="J320" s="38" t="s">
        <v>276</v>
      </c>
      <c r="K320" s="39">
        <v>35</v>
      </c>
      <c r="L320" s="26"/>
      <c r="M320" s="4" t="s">
        <v>20</v>
      </c>
      <c r="N320" s="23" t="s">
        <v>7</v>
      </c>
      <c r="O320" s="9" t="str">
        <f t="shared" si="38"/>
        <v>-----</v>
      </c>
      <c r="P320" s="75"/>
      <c r="Q320" s="64"/>
      <c r="S320" s="40" t="str">
        <f t="shared" si="35"/>
        <v>Plano AnualRealizada</v>
      </c>
      <c r="T320" s="40" t="str">
        <f t="shared" si="36"/>
        <v>Plano AnualDesporto</v>
      </c>
    </row>
    <row r="321" spans="1:20" ht="15" customHeight="1">
      <c r="A321" s="130" t="s">
        <v>142</v>
      </c>
      <c r="B321" s="59" t="s">
        <v>142</v>
      </c>
      <c r="C321" s="21">
        <v>25</v>
      </c>
      <c r="D321" s="18"/>
      <c r="E321" s="11" t="s">
        <v>0</v>
      </c>
      <c r="F321" s="7" t="s">
        <v>337</v>
      </c>
      <c r="G321" s="4" t="s">
        <v>14</v>
      </c>
      <c r="H321" s="73" t="s">
        <v>388</v>
      </c>
      <c r="I321" s="38"/>
      <c r="J321" s="38" t="s">
        <v>276</v>
      </c>
      <c r="K321" s="39">
        <v>35</v>
      </c>
      <c r="L321" s="26"/>
      <c r="M321" s="4" t="s">
        <v>20</v>
      </c>
      <c r="N321" s="23" t="s">
        <v>7</v>
      </c>
      <c r="O321" s="9" t="str">
        <f t="shared" si="38"/>
        <v>-----</v>
      </c>
      <c r="P321" s="75"/>
      <c r="Q321" s="64"/>
      <c r="S321" s="40" t="str">
        <f t="shared" si="35"/>
        <v>Plano AnualRealizada</v>
      </c>
      <c r="T321" s="40" t="str">
        <f t="shared" si="36"/>
        <v>Plano AnualBiblioteca</v>
      </c>
    </row>
    <row r="322" spans="1:20" ht="15" customHeight="1">
      <c r="A322" s="130" t="s">
        <v>142</v>
      </c>
      <c r="B322" s="59" t="s">
        <v>142</v>
      </c>
      <c r="C322" s="21">
        <v>25</v>
      </c>
      <c r="D322" s="18"/>
      <c r="E322" s="11" t="s">
        <v>0</v>
      </c>
      <c r="F322" s="7" t="s">
        <v>600</v>
      </c>
      <c r="G322" s="4" t="s">
        <v>18</v>
      </c>
      <c r="H322" s="73" t="s">
        <v>434</v>
      </c>
      <c r="I322" s="38"/>
      <c r="J322" s="38" t="s">
        <v>276</v>
      </c>
      <c r="K322" s="39">
        <v>35</v>
      </c>
      <c r="L322" s="26"/>
      <c r="M322" s="4" t="s">
        <v>20</v>
      </c>
      <c r="N322" s="23" t="s">
        <v>7</v>
      </c>
      <c r="O322" s="9" t="str">
        <f t="shared" si="38"/>
        <v>-----</v>
      </c>
      <c r="P322" s="75"/>
      <c r="Q322" s="64"/>
      <c r="S322" s="40" t="str">
        <f t="shared" si="35"/>
        <v>Plano AnualRealizada</v>
      </c>
      <c r="T322" s="40" t="str">
        <f t="shared" si="36"/>
        <v>Plano AnualDiv. Externo</v>
      </c>
    </row>
    <row r="323" spans="1:20" ht="15" customHeight="1">
      <c r="A323" s="130" t="s">
        <v>142</v>
      </c>
      <c r="B323" s="59" t="s">
        <v>142</v>
      </c>
      <c r="C323" s="21">
        <v>26</v>
      </c>
      <c r="D323" s="18"/>
      <c r="E323" s="11" t="s">
        <v>1</v>
      </c>
      <c r="F323" s="7" t="s">
        <v>631</v>
      </c>
      <c r="G323" s="4" t="s">
        <v>18</v>
      </c>
      <c r="H323" s="73" t="s">
        <v>423</v>
      </c>
      <c r="I323" s="38"/>
      <c r="J323" s="38"/>
      <c r="K323" s="39"/>
      <c r="L323" s="26"/>
      <c r="M323" s="4" t="s">
        <v>21</v>
      </c>
      <c r="N323" s="23" t="s">
        <v>7</v>
      </c>
      <c r="O323" s="9" t="str">
        <f t="shared" si="38"/>
        <v>-----</v>
      </c>
      <c r="P323" s="75"/>
      <c r="Q323" s="64"/>
      <c r="S323" s="40" t="str">
        <f t="shared" si="35"/>
        <v>Extra PlanoRealizada</v>
      </c>
      <c r="T323" s="40" t="str">
        <f t="shared" si="36"/>
        <v>Extra PlanoDiv. Externo</v>
      </c>
    </row>
    <row r="324" spans="1:20" ht="15" customHeight="1">
      <c r="A324" s="130" t="s">
        <v>142</v>
      </c>
      <c r="B324" s="59" t="s">
        <v>142</v>
      </c>
      <c r="C324" s="21">
        <v>27</v>
      </c>
      <c r="D324" s="18"/>
      <c r="E324" s="11" t="s">
        <v>2</v>
      </c>
      <c r="F324" s="7" t="s">
        <v>602</v>
      </c>
      <c r="G324" s="4" t="s">
        <v>15</v>
      </c>
      <c r="H324" s="73" t="s">
        <v>441</v>
      </c>
      <c r="I324" s="38"/>
      <c r="J324" s="38" t="s">
        <v>276</v>
      </c>
      <c r="K324" s="39">
        <v>500</v>
      </c>
      <c r="L324" s="26"/>
      <c r="M324" s="4" t="s">
        <v>20</v>
      </c>
      <c r="N324" s="23" t="s">
        <v>7</v>
      </c>
      <c r="O324" s="9" t="str">
        <f t="shared" si="38"/>
        <v>-----</v>
      </c>
      <c r="P324" s="75"/>
      <c r="Q324" s="64"/>
      <c r="S324" s="40" t="str">
        <f t="shared" si="35"/>
        <v>Plano AnualRealizada</v>
      </c>
      <c r="T324" s="40" t="str">
        <f t="shared" si="36"/>
        <v>Plano AnualCinema</v>
      </c>
    </row>
    <row r="325" spans="1:20" ht="15" customHeight="1">
      <c r="A325" s="130" t="s">
        <v>142</v>
      </c>
      <c r="B325" s="59" t="s">
        <v>142</v>
      </c>
      <c r="C325" s="21">
        <v>27</v>
      </c>
      <c r="D325" s="18"/>
      <c r="E325" s="11" t="s">
        <v>2</v>
      </c>
      <c r="F325" s="7" t="s">
        <v>601</v>
      </c>
      <c r="G325" s="4" t="s">
        <v>14</v>
      </c>
      <c r="H325" s="73" t="s">
        <v>388</v>
      </c>
      <c r="I325" s="38"/>
      <c r="J325" s="38" t="s">
        <v>276</v>
      </c>
      <c r="K325" s="39">
        <v>35</v>
      </c>
      <c r="L325" s="26"/>
      <c r="M325" s="4" t="s">
        <v>20</v>
      </c>
      <c r="N325" s="23" t="s">
        <v>7</v>
      </c>
      <c r="O325" s="9" t="str">
        <f t="shared" si="38"/>
        <v>-----</v>
      </c>
      <c r="P325" s="75"/>
      <c r="Q325" s="64"/>
      <c r="S325" s="40" t="str">
        <f t="shared" si="35"/>
        <v>Plano AnualRealizada</v>
      </c>
      <c r="T325" s="40" t="str">
        <f t="shared" si="36"/>
        <v>Plano AnualBiblioteca</v>
      </c>
    </row>
    <row r="326" spans="1:20" ht="15" customHeight="1">
      <c r="A326" s="130" t="s">
        <v>142</v>
      </c>
      <c r="B326" s="59" t="s">
        <v>142</v>
      </c>
      <c r="C326" s="21">
        <v>28</v>
      </c>
      <c r="D326" s="18"/>
      <c r="E326" s="11" t="s">
        <v>3</v>
      </c>
      <c r="F326" s="7" t="s">
        <v>603</v>
      </c>
      <c r="G326" s="4" t="s">
        <v>18</v>
      </c>
      <c r="H326" s="73" t="s">
        <v>418</v>
      </c>
      <c r="I326" s="38"/>
      <c r="J326" s="38"/>
      <c r="K326" s="39"/>
      <c r="L326" s="26"/>
      <c r="M326" s="4" t="s">
        <v>21</v>
      </c>
      <c r="N326" s="23" t="s">
        <v>7</v>
      </c>
      <c r="O326" s="9" t="str">
        <f t="shared" si="38"/>
        <v>-----</v>
      </c>
      <c r="P326" s="75"/>
      <c r="Q326" s="64"/>
      <c r="S326" s="40" t="str">
        <f t="shared" si="35"/>
        <v>Extra PlanoRealizada</v>
      </c>
      <c r="T326" s="40" t="str">
        <f t="shared" si="36"/>
        <v>Extra PlanoDiv. Externo</v>
      </c>
    </row>
    <row r="327" spans="1:20" ht="15" customHeight="1">
      <c r="A327" s="130" t="s">
        <v>142</v>
      </c>
      <c r="B327" s="59" t="s">
        <v>142</v>
      </c>
      <c r="C327" s="21">
        <v>28</v>
      </c>
      <c r="D327" s="18" t="s">
        <v>107</v>
      </c>
      <c r="E327" s="11" t="s">
        <v>3</v>
      </c>
      <c r="F327" s="7" t="s">
        <v>212</v>
      </c>
      <c r="G327" s="4" t="s">
        <v>153</v>
      </c>
      <c r="H327" s="73" t="s">
        <v>566</v>
      </c>
      <c r="I327" s="38"/>
      <c r="J327" s="38"/>
      <c r="K327" s="39"/>
      <c r="L327" s="26"/>
      <c r="M327" s="4" t="s">
        <v>20</v>
      </c>
      <c r="N327" s="23" t="s">
        <v>7</v>
      </c>
      <c r="O327" s="9" t="str">
        <f t="shared" si="38"/>
        <v>-----</v>
      </c>
      <c r="P327" s="75"/>
      <c r="Q327" s="64"/>
      <c r="S327" s="40" t="str">
        <f t="shared" si="35"/>
        <v>Plano AnualRealizada</v>
      </c>
      <c r="T327" s="40" t="str">
        <f t="shared" si="36"/>
        <v>Plano AnualCultura</v>
      </c>
    </row>
    <row r="328" spans="1:20" ht="15" customHeight="1">
      <c r="A328" s="130" t="s">
        <v>142</v>
      </c>
      <c r="B328" s="59" t="s">
        <v>142</v>
      </c>
      <c r="C328" s="21">
        <v>28</v>
      </c>
      <c r="D328" s="18" t="s">
        <v>107</v>
      </c>
      <c r="E328" s="11" t="s">
        <v>3</v>
      </c>
      <c r="F328" s="7" t="s">
        <v>497</v>
      </c>
      <c r="G328" s="4" t="s">
        <v>11</v>
      </c>
      <c r="H328" s="73" t="s">
        <v>423</v>
      </c>
      <c r="I328" s="38"/>
      <c r="J328" s="38"/>
      <c r="K328" s="39"/>
      <c r="L328" s="26"/>
      <c r="M328" s="4" t="s">
        <v>20</v>
      </c>
      <c r="N328" s="23" t="s">
        <v>7</v>
      </c>
      <c r="O328" s="9" t="str">
        <f t="shared" si="38"/>
        <v>-----</v>
      </c>
      <c r="P328" s="75"/>
      <c r="Q328" s="64"/>
      <c r="S328" s="40" t="str">
        <f t="shared" si="35"/>
        <v>Plano AnualRealizada</v>
      </c>
      <c r="T328" s="40" t="str">
        <f t="shared" si="36"/>
        <v>Plano AnualDesporto</v>
      </c>
    </row>
    <row r="329" spans="1:20" ht="15" customHeight="1">
      <c r="A329" s="130" t="s">
        <v>142</v>
      </c>
      <c r="B329" s="59" t="s">
        <v>142</v>
      </c>
      <c r="C329" s="21">
        <v>28</v>
      </c>
      <c r="D329" s="18"/>
      <c r="E329" s="11" t="s">
        <v>3</v>
      </c>
      <c r="F329" s="7" t="s">
        <v>604</v>
      </c>
      <c r="G329" s="4" t="s">
        <v>18</v>
      </c>
      <c r="H329" s="73" t="s">
        <v>418</v>
      </c>
      <c r="I329" s="38"/>
      <c r="J329" s="38"/>
      <c r="K329" s="39"/>
      <c r="L329" s="26"/>
      <c r="M329" s="4" t="s">
        <v>21</v>
      </c>
      <c r="N329" s="23" t="s">
        <v>8</v>
      </c>
      <c r="O329" s="9" t="s">
        <v>30</v>
      </c>
      <c r="P329" s="75"/>
      <c r="Q329" s="64"/>
      <c r="S329" s="40" t="str">
        <f t="shared" si="35"/>
        <v>Extra PlanoCancelada</v>
      </c>
      <c r="T329" s="40" t="str">
        <f t="shared" si="36"/>
        <v>Extra PlanoDiv. Externo</v>
      </c>
    </row>
    <row r="330" spans="1:20" ht="15" customHeight="1">
      <c r="A330" s="130" t="s">
        <v>142</v>
      </c>
      <c r="B330" s="59" t="s">
        <v>142</v>
      </c>
      <c r="C330" s="21">
        <v>28</v>
      </c>
      <c r="D330" s="18"/>
      <c r="E330" s="11" t="s">
        <v>3</v>
      </c>
      <c r="F330" s="7" t="s">
        <v>650</v>
      </c>
      <c r="G330" s="4" t="s">
        <v>153</v>
      </c>
      <c r="H330" s="73" t="s">
        <v>566</v>
      </c>
      <c r="I330" s="38"/>
      <c r="J330" s="38"/>
      <c r="K330" s="39"/>
      <c r="L330" s="26"/>
      <c r="M330" s="4" t="s">
        <v>20</v>
      </c>
      <c r="N330" s="23" t="s">
        <v>7</v>
      </c>
      <c r="O330" s="9" t="str">
        <f t="shared" ref="O330" si="39">IF(N330="Cancelada","Inserir o motivo",IF(N330="Alterada","Inserir o motivo",IF(N330="Definida","situação a alterar",IF(N330="","",IF(N330="Por definir","sem data marcada",IF(N330="Realizada","-----"))))))</f>
        <v>-----</v>
      </c>
      <c r="P330" s="75"/>
      <c r="Q330" s="64"/>
      <c r="S330" s="40" t="str">
        <f t="shared" si="35"/>
        <v>Plano AnualRealizada</v>
      </c>
      <c r="T330" s="40" t="str">
        <f t="shared" si="36"/>
        <v>Plano AnualCultura</v>
      </c>
    </row>
    <row r="331" spans="1:20" ht="15" customHeight="1">
      <c r="A331" s="130" t="s">
        <v>142</v>
      </c>
      <c r="B331" s="59" t="s">
        <v>142</v>
      </c>
      <c r="C331" s="21">
        <v>28</v>
      </c>
      <c r="D331" s="18"/>
      <c r="E331" s="11" t="s">
        <v>3</v>
      </c>
      <c r="F331" s="7" t="s">
        <v>651</v>
      </c>
      <c r="G331" s="4" t="s">
        <v>15</v>
      </c>
      <c r="H331" s="73" t="s">
        <v>441</v>
      </c>
      <c r="I331" s="38"/>
      <c r="J331" s="38"/>
      <c r="K331" s="39"/>
      <c r="L331" s="26"/>
      <c r="M331" s="4" t="s">
        <v>20</v>
      </c>
      <c r="N331" s="23" t="s">
        <v>7</v>
      </c>
      <c r="O331" s="9" t="str">
        <f t="shared" si="38"/>
        <v>-----</v>
      </c>
      <c r="P331" s="75"/>
      <c r="Q331" s="64"/>
      <c r="S331" s="40" t="str">
        <f t="shared" si="35"/>
        <v>Plano AnualRealizada</v>
      </c>
      <c r="T331" s="40" t="str">
        <f t="shared" si="36"/>
        <v>Plano AnualCinema</v>
      </c>
    </row>
    <row r="332" spans="1:20" ht="15" customHeight="1">
      <c r="A332" s="130" t="s">
        <v>142</v>
      </c>
      <c r="B332" s="59" t="s">
        <v>142</v>
      </c>
      <c r="C332" s="21">
        <v>29</v>
      </c>
      <c r="D332" s="18"/>
      <c r="E332" s="11" t="s">
        <v>4</v>
      </c>
      <c r="F332" s="7" t="s">
        <v>605</v>
      </c>
      <c r="G332" s="4" t="s">
        <v>153</v>
      </c>
      <c r="H332" s="73" t="s">
        <v>566</v>
      </c>
      <c r="I332" s="38"/>
      <c r="J332" s="38" t="s">
        <v>276</v>
      </c>
      <c r="K332" s="39">
        <v>30</v>
      </c>
      <c r="L332" s="26"/>
      <c r="M332" s="4" t="s">
        <v>20</v>
      </c>
      <c r="N332" s="23" t="s">
        <v>8</v>
      </c>
      <c r="O332" s="9" t="s">
        <v>51</v>
      </c>
      <c r="P332" s="75"/>
      <c r="Q332" s="64"/>
      <c r="S332" s="40" t="str">
        <f t="shared" si="35"/>
        <v>Plano AnualCancelada</v>
      </c>
      <c r="T332" s="40" t="str">
        <f t="shared" si="36"/>
        <v>Plano AnualCultura</v>
      </c>
    </row>
    <row r="333" spans="1:20" ht="15" customHeight="1">
      <c r="A333" s="130" t="s">
        <v>142</v>
      </c>
      <c r="B333" s="59" t="s">
        <v>142</v>
      </c>
      <c r="C333" s="21">
        <v>29</v>
      </c>
      <c r="D333" s="18"/>
      <c r="E333" s="11" t="s">
        <v>4</v>
      </c>
      <c r="F333" s="7" t="s">
        <v>560</v>
      </c>
      <c r="G333" s="4" t="s">
        <v>11</v>
      </c>
      <c r="H333" s="73" t="s">
        <v>423</v>
      </c>
      <c r="I333" s="38"/>
      <c r="J333" s="38" t="s">
        <v>276</v>
      </c>
      <c r="K333" s="39">
        <v>400</v>
      </c>
      <c r="L333" s="26"/>
      <c r="M333" s="4" t="s">
        <v>20</v>
      </c>
      <c r="N333" s="23" t="s">
        <v>7</v>
      </c>
      <c r="O333" s="9" t="str">
        <f t="shared" ref="O333:O338" si="40">IF(N333="Cancelada","Inserir o motivo",IF(N333="Alterada","Inserir o motivo",IF(N333="Definida","situação a alterar",IF(N333="","",IF(N333="Por definir","sem data marcada",IF(N333="Realizada","-----"))))))</f>
        <v>-----</v>
      </c>
      <c r="P333" s="75"/>
      <c r="Q333" s="64"/>
      <c r="S333" s="40" t="str">
        <f t="shared" si="35"/>
        <v>Plano AnualRealizada</v>
      </c>
      <c r="T333" s="40" t="str">
        <f t="shared" si="36"/>
        <v>Plano AnualDesporto</v>
      </c>
    </row>
    <row r="334" spans="1:20" ht="15" customHeight="1">
      <c r="A334" s="130" t="s">
        <v>142</v>
      </c>
      <c r="B334" s="59" t="s">
        <v>142</v>
      </c>
      <c r="C334" s="21">
        <v>29</v>
      </c>
      <c r="D334" s="18"/>
      <c r="E334" s="11" t="s">
        <v>4</v>
      </c>
      <c r="F334" s="7" t="s">
        <v>652</v>
      </c>
      <c r="G334" s="4" t="s">
        <v>153</v>
      </c>
      <c r="H334" s="73" t="s">
        <v>566</v>
      </c>
      <c r="I334" s="38"/>
      <c r="J334" s="38" t="s">
        <v>276</v>
      </c>
      <c r="K334" s="39">
        <v>400</v>
      </c>
      <c r="L334" s="26"/>
      <c r="M334" s="4" t="s">
        <v>20</v>
      </c>
      <c r="N334" s="23" t="s">
        <v>7</v>
      </c>
      <c r="O334" s="9" t="str">
        <f t="shared" si="40"/>
        <v>-----</v>
      </c>
      <c r="P334" s="75"/>
      <c r="Q334" s="64"/>
      <c r="S334" s="40" t="str">
        <f t="shared" si="35"/>
        <v>Plano AnualRealizada</v>
      </c>
      <c r="T334" s="40" t="str">
        <f t="shared" si="36"/>
        <v>Plano AnualCultura</v>
      </c>
    </row>
    <row r="335" spans="1:20" ht="15" customHeight="1">
      <c r="A335" s="130" t="s">
        <v>142</v>
      </c>
      <c r="B335" s="59" t="s">
        <v>142</v>
      </c>
      <c r="C335" s="21">
        <v>29</v>
      </c>
      <c r="D335" s="18"/>
      <c r="E335" s="11" t="s">
        <v>4</v>
      </c>
      <c r="F335" s="7" t="s">
        <v>653</v>
      </c>
      <c r="G335" s="4" t="s">
        <v>153</v>
      </c>
      <c r="H335" s="73" t="s">
        <v>566</v>
      </c>
      <c r="I335" s="38"/>
      <c r="J335" s="38" t="s">
        <v>276</v>
      </c>
      <c r="K335" s="39">
        <v>400</v>
      </c>
      <c r="L335" s="26"/>
      <c r="M335" s="4" t="s">
        <v>20</v>
      </c>
      <c r="N335" s="23" t="s">
        <v>7</v>
      </c>
      <c r="O335" s="9" t="str">
        <f t="shared" si="40"/>
        <v>-----</v>
      </c>
      <c r="P335" s="75"/>
      <c r="Q335" s="64"/>
      <c r="S335" s="40" t="str">
        <f t="shared" si="35"/>
        <v>Plano AnualRealizada</v>
      </c>
      <c r="T335" s="40" t="str">
        <f t="shared" si="36"/>
        <v>Plano AnualCultura</v>
      </c>
    </row>
    <row r="336" spans="1:20" ht="15" customHeight="1">
      <c r="A336" s="130" t="s">
        <v>142</v>
      </c>
      <c r="B336" s="59" t="s">
        <v>142</v>
      </c>
      <c r="C336" s="21">
        <v>29</v>
      </c>
      <c r="D336" s="18"/>
      <c r="E336" s="11" t="s">
        <v>4</v>
      </c>
      <c r="F336" s="7" t="s">
        <v>654</v>
      </c>
      <c r="G336" s="4" t="s">
        <v>153</v>
      </c>
      <c r="H336" s="73" t="s">
        <v>566</v>
      </c>
      <c r="I336" s="38"/>
      <c r="J336" s="38" t="s">
        <v>276</v>
      </c>
      <c r="K336" s="39">
        <v>400</v>
      </c>
      <c r="L336" s="26"/>
      <c r="M336" s="4" t="s">
        <v>20</v>
      </c>
      <c r="N336" s="23" t="s">
        <v>7</v>
      </c>
      <c r="O336" s="9" t="str">
        <f t="shared" si="40"/>
        <v>-----</v>
      </c>
      <c r="P336" s="75"/>
      <c r="Q336" s="64"/>
      <c r="S336" s="40" t="str">
        <f t="shared" si="35"/>
        <v>Plano AnualRealizada</v>
      </c>
      <c r="T336" s="40" t="str">
        <f t="shared" si="36"/>
        <v>Plano AnualCultura</v>
      </c>
    </row>
    <row r="337" spans="1:20" ht="15" customHeight="1">
      <c r="A337" s="130" t="s">
        <v>142</v>
      </c>
      <c r="B337" s="59" t="s">
        <v>142</v>
      </c>
      <c r="C337" s="21">
        <v>29</v>
      </c>
      <c r="D337" s="18"/>
      <c r="E337" s="11" t="s">
        <v>4</v>
      </c>
      <c r="F337" s="7" t="s">
        <v>655</v>
      </c>
      <c r="G337" s="4" t="s">
        <v>153</v>
      </c>
      <c r="H337" s="73" t="s">
        <v>566</v>
      </c>
      <c r="I337" s="38"/>
      <c r="J337" s="38" t="s">
        <v>276</v>
      </c>
      <c r="K337" s="39">
        <v>400</v>
      </c>
      <c r="L337" s="26"/>
      <c r="M337" s="4" t="s">
        <v>20</v>
      </c>
      <c r="N337" s="23" t="s">
        <v>7</v>
      </c>
      <c r="O337" s="9" t="str">
        <f t="shared" si="40"/>
        <v>-----</v>
      </c>
      <c r="P337" s="75"/>
      <c r="Q337" s="64"/>
      <c r="S337" s="40" t="str">
        <f t="shared" si="35"/>
        <v>Plano AnualRealizada</v>
      </c>
      <c r="T337" s="40" t="str">
        <f t="shared" si="36"/>
        <v>Plano AnualCultura</v>
      </c>
    </row>
    <row r="338" spans="1:20" ht="15" customHeight="1">
      <c r="A338" s="130" t="s">
        <v>142</v>
      </c>
      <c r="B338" s="59" t="s">
        <v>142</v>
      </c>
      <c r="C338" s="21">
        <v>29</v>
      </c>
      <c r="D338" s="18"/>
      <c r="E338" s="11" t="s">
        <v>4</v>
      </c>
      <c r="F338" s="7" t="s">
        <v>651</v>
      </c>
      <c r="G338" s="4" t="s">
        <v>15</v>
      </c>
      <c r="H338" s="73" t="s">
        <v>441</v>
      </c>
      <c r="I338" s="38"/>
      <c r="J338" s="38" t="s">
        <v>276</v>
      </c>
      <c r="K338" s="39">
        <v>400</v>
      </c>
      <c r="L338" s="26"/>
      <c r="M338" s="4" t="s">
        <v>20</v>
      </c>
      <c r="N338" s="23" t="s">
        <v>7</v>
      </c>
      <c r="O338" s="9" t="str">
        <f t="shared" si="40"/>
        <v>-----</v>
      </c>
      <c r="P338" s="75"/>
      <c r="Q338" s="64"/>
      <c r="S338" s="40" t="str">
        <f t="shared" si="35"/>
        <v>Plano AnualRealizada</v>
      </c>
      <c r="T338" s="40" t="str">
        <f t="shared" si="36"/>
        <v>Plano AnualCinema</v>
      </c>
    </row>
    <row r="339" spans="1:20" ht="15" customHeight="1">
      <c r="A339" s="130" t="s">
        <v>142</v>
      </c>
      <c r="B339" s="59" t="s">
        <v>142</v>
      </c>
      <c r="C339" s="21">
        <v>29</v>
      </c>
      <c r="D339" s="18" t="s">
        <v>107</v>
      </c>
      <c r="E339" s="11" t="s">
        <v>4</v>
      </c>
      <c r="F339" s="7" t="s">
        <v>606</v>
      </c>
      <c r="G339" s="4" t="s">
        <v>17</v>
      </c>
      <c r="H339" s="73" t="s">
        <v>570</v>
      </c>
      <c r="I339" s="38"/>
      <c r="J339" s="38" t="s">
        <v>276</v>
      </c>
      <c r="K339" s="39">
        <v>400</v>
      </c>
      <c r="L339" s="26"/>
      <c r="M339" s="4" t="s">
        <v>20</v>
      </c>
      <c r="N339" s="23" t="s">
        <v>7</v>
      </c>
      <c r="O339" s="9" t="str">
        <f t="shared" si="38"/>
        <v>-----</v>
      </c>
      <c r="P339" s="75"/>
      <c r="Q339" s="64"/>
      <c r="S339" s="40" t="str">
        <f t="shared" si="35"/>
        <v>Plano AnualRealizada</v>
      </c>
      <c r="T339" s="40" t="str">
        <f t="shared" si="36"/>
        <v>Plano AnualDiv. Interno</v>
      </c>
    </row>
    <row r="340" spans="1:20" ht="15" customHeight="1">
      <c r="A340" s="130" t="s">
        <v>142</v>
      </c>
      <c r="B340" s="59" t="s">
        <v>142</v>
      </c>
      <c r="C340" s="21">
        <v>30</v>
      </c>
      <c r="D340" s="18"/>
      <c r="E340" s="11" t="s">
        <v>5</v>
      </c>
      <c r="F340" s="7" t="s">
        <v>27</v>
      </c>
      <c r="G340" s="4" t="s">
        <v>14</v>
      </c>
      <c r="H340" s="73" t="s">
        <v>387</v>
      </c>
      <c r="I340" s="38"/>
      <c r="J340" s="38" t="s">
        <v>276</v>
      </c>
      <c r="K340" s="39">
        <v>35</v>
      </c>
      <c r="L340" s="26"/>
      <c r="M340" s="4" t="s">
        <v>20</v>
      </c>
      <c r="N340" s="23" t="s">
        <v>7</v>
      </c>
      <c r="O340" s="9" t="str">
        <f t="shared" si="38"/>
        <v>-----</v>
      </c>
      <c r="P340" s="75"/>
      <c r="Q340" s="64"/>
      <c r="S340" s="40" t="str">
        <f t="shared" si="35"/>
        <v>Plano AnualRealizada</v>
      </c>
      <c r="T340" s="40" t="str">
        <f t="shared" si="36"/>
        <v>Plano AnualBiblioteca</v>
      </c>
    </row>
    <row r="341" spans="1:20" ht="15" customHeight="1">
      <c r="A341" s="130" t="s">
        <v>142</v>
      </c>
      <c r="B341" s="59" t="s">
        <v>142</v>
      </c>
      <c r="C341" s="21">
        <v>30</v>
      </c>
      <c r="D341" s="18" t="s">
        <v>107</v>
      </c>
      <c r="E341" s="11" t="s">
        <v>5</v>
      </c>
      <c r="F341" s="7" t="s">
        <v>646</v>
      </c>
      <c r="G341" s="4" t="s">
        <v>18</v>
      </c>
      <c r="H341" s="73" t="s">
        <v>418</v>
      </c>
      <c r="I341" s="38"/>
      <c r="J341" s="38" t="s">
        <v>276</v>
      </c>
      <c r="K341" s="39">
        <v>35</v>
      </c>
      <c r="L341" s="26"/>
      <c r="M341" s="4" t="s">
        <v>21</v>
      </c>
      <c r="N341" s="23" t="s">
        <v>7</v>
      </c>
      <c r="O341" s="9" t="str">
        <f t="shared" si="38"/>
        <v>-----</v>
      </c>
      <c r="P341" s="75"/>
      <c r="Q341" s="64"/>
      <c r="S341" s="40" t="str">
        <f t="shared" si="35"/>
        <v>Extra PlanoRealizada</v>
      </c>
      <c r="T341" s="40" t="str">
        <f t="shared" si="36"/>
        <v>Extra PlanoDiv. Externo</v>
      </c>
    </row>
    <row r="342" spans="1:20" ht="15" customHeight="1">
      <c r="A342" s="130" t="s">
        <v>142</v>
      </c>
      <c r="B342" s="59" t="s">
        <v>142</v>
      </c>
      <c r="C342" s="21">
        <v>30</v>
      </c>
      <c r="D342" s="18"/>
      <c r="E342" s="11" t="s">
        <v>5</v>
      </c>
      <c r="F342" s="7" t="s">
        <v>656</v>
      </c>
      <c r="G342" s="4" t="s">
        <v>153</v>
      </c>
      <c r="H342" s="73" t="s">
        <v>566</v>
      </c>
      <c r="I342" s="38"/>
      <c r="J342" s="38" t="s">
        <v>276</v>
      </c>
      <c r="K342" s="39">
        <v>35</v>
      </c>
      <c r="L342" s="26"/>
      <c r="M342" s="4" t="s">
        <v>20</v>
      </c>
      <c r="N342" s="23" t="s">
        <v>7</v>
      </c>
      <c r="O342" s="9" t="str">
        <f t="shared" si="38"/>
        <v>-----</v>
      </c>
      <c r="P342" s="75"/>
      <c r="Q342" s="64"/>
      <c r="S342" s="40" t="str">
        <f t="shared" si="35"/>
        <v>Plano AnualRealizada</v>
      </c>
      <c r="T342" s="40" t="str">
        <f t="shared" si="36"/>
        <v>Plano AnualCultura</v>
      </c>
    </row>
    <row r="343" spans="1:20" ht="15" customHeight="1">
      <c r="A343" s="130" t="s">
        <v>142</v>
      </c>
      <c r="B343" s="59" t="s">
        <v>142</v>
      </c>
      <c r="C343" s="21">
        <v>30</v>
      </c>
      <c r="D343" s="18"/>
      <c r="E343" s="11" t="s">
        <v>5</v>
      </c>
      <c r="F343" s="7" t="s">
        <v>659</v>
      </c>
      <c r="G343" s="4" t="s">
        <v>153</v>
      </c>
      <c r="H343" s="73" t="s">
        <v>566</v>
      </c>
      <c r="I343" s="38"/>
      <c r="J343" s="38" t="s">
        <v>276</v>
      </c>
      <c r="K343" s="39">
        <v>35</v>
      </c>
      <c r="L343" s="26"/>
      <c r="M343" s="4" t="s">
        <v>20</v>
      </c>
      <c r="N343" s="23" t="s">
        <v>7</v>
      </c>
      <c r="O343" s="9" t="str">
        <f t="shared" si="38"/>
        <v>-----</v>
      </c>
      <c r="P343" s="75"/>
      <c r="Q343" s="64"/>
      <c r="S343" s="40" t="str">
        <f t="shared" si="35"/>
        <v>Plano AnualRealizada</v>
      </c>
      <c r="T343" s="40" t="str">
        <f t="shared" si="36"/>
        <v>Plano AnualCultura</v>
      </c>
    </row>
    <row r="344" spans="1:20" ht="15" customHeight="1">
      <c r="A344" s="130" t="s">
        <v>142</v>
      </c>
      <c r="B344" s="59" t="s">
        <v>142</v>
      </c>
      <c r="C344" s="21">
        <v>30</v>
      </c>
      <c r="D344" s="18"/>
      <c r="E344" s="11" t="s">
        <v>5</v>
      </c>
      <c r="F344" s="7" t="s">
        <v>657</v>
      </c>
      <c r="G344" s="4" t="s">
        <v>11</v>
      </c>
      <c r="H344" s="73" t="s">
        <v>424</v>
      </c>
      <c r="I344" s="38"/>
      <c r="J344" s="38" t="s">
        <v>276</v>
      </c>
      <c r="K344" s="39">
        <v>35</v>
      </c>
      <c r="L344" s="26"/>
      <c r="M344" s="4" t="s">
        <v>21</v>
      </c>
      <c r="N344" s="23" t="s">
        <v>8</v>
      </c>
      <c r="O344" s="9" t="s">
        <v>51</v>
      </c>
      <c r="P344" s="75"/>
      <c r="Q344" s="64"/>
      <c r="S344" s="40" t="str">
        <f t="shared" si="35"/>
        <v>Extra PlanoCancelada</v>
      </c>
      <c r="T344" s="40" t="str">
        <f t="shared" si="36"/>
        <v>Extra PlanoDesporto</v>
      </c>
    </row>
    <row r="345" spans="1:20" ht="15" customHeight="1">
      <c r="A345" s="130" t="s">
        <v>142</v>
      </c>
      <c r="B345" s="59" t="s">
        <v>142</v>
      </c>
      <c r="C345" s="21">
        <v>30</v>
      </c>
      <c r="D345" s="18"/>
      <c r="E345" s="11" t="s">
        <v>5</v>
      </c>
      <c r="F345" s="7" t="s">
        <v>658</v>
      </c>
      <c r="G345" s="4" t="s">
        <v>11</v>
      </c>
      <c r="H345" s="73" t="s">
        <v>424</v>
      </c>
      <c r="I345" s="38"/>
      <c r="J345" s="38" t="s">
        <v>276</v>
      </c>
      <c r="K345" s="39">
        <v>35</v>
      </c>
      <c r="L345" s="26"/>
      <c r="M345" s="4" t="s">
        <v>21</v>
      </c>
      <c r="N345" s="23" t="s">
        <v>7</v>
      </c>
      <c r="O345" s="9" t="str">
        <f t="shared" si="38"/>
        <v>-----</v>
      </c>
      <c r="P345" s="75"/>
      <c r="Q345" s="64"/>
      <c r="S345" s="40" t="str">
        <f t="shared" si="35"/>
        <v>Extra PlanoRealizada</v>
      </c>
      <c r="T345" s="40" t="str">
        <f t="shared" si="36"/>
        <v>Extra PlanoDesporto</v>
      </c>
    </row>
    <row r="346" spans="1:20" ht="15" customHeight="1">
      <c r="A346" s="130" t="s">
        <v>142</v>
      </c>
      <c r="B346" s="59" t="s">
        <v>142</v>
      </c>
      <c r="C346" s="21">
        <v>30</v>
      </c>
      <c r="D346" s="18"/>
      <c r="E346" s="11" t="s">
        <v>5</v>
      </c>
      <c r="F346" s="7" t="s">
        <v>651</v>
      </c>
      <c r="G346" s="4" t="s">
        <v>15</v>
      </c>
      <c r="H346" s="73" t="s">
        <v>441</v>
      </c>
      <c r="I346" s="38"/>
      <c r="J346" s="38" t="s">
        <v>276</v>
      </c>
      <c r="K346" s="39">
        <v>35</v>
      </c>
      <c r="L346" s="26"/>
      <c r="M346" s="4" t="s">
        <v>20</v>
      </c>
      <c r="N346" s="23" t="s">
        <v>7</v>
      </c>
      <c r="O346" s="9" t="str">
        <f t="shared" si="38"/>
        <v>-----</v>
      </c>
      <c r="P346" s="75"/>
      <c r="Q346" s="64"/>
      <c r="S346" s="40" t="str">
        <f t="shared" si="35"/>
        <v>Plano AnualRealizada</v>
      </c>
      <c r="T346" s="40" t="str">
        <f t="shared" si="36"/>
        <v>Plano AnualCinema</v>
      </c>
    </row>
    <row r="347" spans="1:20" ht="15" customHeight="1">
      <c r="A347" s="130" t="s">
        <v>142</v>
      </c>
      <c r="B347" s="59" t="s">
        <v>142</v>
      </c>
      <c r="C347" s="21">
        <v>31</v>
      </c>
      <c r="D347" s="18"/>
      <c r="E347" s="11" t="s">
        <v>6</v>
      </c>
      <c r="F347" s="7" t="s">
        <v>27</v>
      </c>
      <c r="G347" s="4" t="s">
        <v>14</v>
      </c>
      <c r="H347" s="73" t="s">
        <v>387</v>
      </c>
      <c r="I347" s="38"/>
      <c r="J347" s="38" t="s">
        <v>276</v>
      </c>
      <c r="K347" s="39">
        <v>35</v>
      </c>
      <c r="L347" s="26"/>
      <c r="M347" s="4" t="s">
        <v>20</v>
      </c>
      <c r="N347" s="23" t="s">
        <v>7</v>
      </c>
      <c r="O347" s="9" t="str">
        <f t="shared" si="38"/>
        <v>-----</v>
      </c>
      <c r="P347" s="75"/>
      <c r="Q347" s="64"/>
      <c r="S347" s="40" t="str">
        <f t="shared" si="35"/>
        <v>Plano AnualRealizada</v>
      </c>
      <c r="T347" s="40" t="str">
        <f t="shared" si="36"/>
        <v>Plano AnualBiblioteca</v>
      </c>
    </row>
    <row r="348" spans="1:20" ht="15" customHeight="1">
      <c r="A348" s="130" t="s">
        <v>142</v>
      </c>
      <c r="B348" s="59" t="s">
        <v>142</v>
      </c>
      <c r="C348" s="21">
        <v>31</v>
      </c>
      <c r="D348" s="18"/>
      <c r="E348" s="11" t="s">
        <v>6</v>
      </c>
      <c r="F348" s="7" t="s">
        <v>660</v>
      </c>
      <c r="G348" s="4" t="s">
        <v>153</v>
      </c>
      <c r="H348" s="73" t="s">
        <v>566</v>
      </c>
      <c r="I348" s="38"/>
      <c r="J348" s="38" t="s">
        <v>276</v>
      </c>
      <c r="K348" s="39">
        <v>35</v>
      </c>
      <c r="L348" s="26"/>
      <c r="M348" s="4" t="s">
        <v>20</v>
      </c>
      <c r="N348" s="23" t="s">
        <v>7</v>
      </c>
      <c r="O348" s="9" t="str">
        <f t="shared" si="38"/>
        <v>-----</v>
      </c>
      <c r="P348" s="75"/>
      <c r="Q348" s="64"/>
      <c r="S348" s="40" t="str">
        <f t="shared" si="35"/>
        <v>Plano AnualRealizada</v>
      </c>
      <c r="T348" s="40" t="str">
        <f t="shared" si="36"/>
        <v>Plano AnualCultura</v>
      </c>
    </row>
    <row r="349" spans="1:20" ht="15" customHeight="1">
      <c r="A349" s="130" t="s">
        <v>142</v>
      </c>
      <c r="B349" s="59" t="s">
        <v>142</v>
      </c>
      <c r="C349" s="21">
        <v>31</v>
      </c>
      <c r="D349" s="18"/>
      <c r="E349" s="11" t="s">
        <v>6</v>
      </c>
      <c r="F349" s="7" t="s">
        <v>661</v>
      </c>
      <c r="G349" s="4" t="s">
        <v>153</v>
      </c>
      <c r="H349" s="73" t="s">
        <v>566</v>
      </c>
      <c r="I349" s="38"/>
      <c r="J349" s="38" t="s">
        <v>276</v>
      </c>
      <c r="K349" s="39">
        <v>35</v>
      </c>
      <c r="L349" s="26"/>
      <c r="M349" s="4" t="s">
        <v>20</v>
      </c>
      <c r="N349" s="23" t="s">
        <v>7</v>
      </c>
      <c r="O349" s="9" t="str">
        <f t="shared" si="38"/>
        <v>-----</v>
      </c>
      <c r="P349" s="75"/>
      <c r="Q349" s="64"/>
      <c r="S349" s="40" t="str">
        <f t="shared" si="35"/>
        <v>Plano AnualRealizada</v>
      </c>
      <c r="T349" s="40" t="str">
        <f t="shared" si="36"/>
        <v>Plano AnualCultura</v>
      </c>
    </row>
    <row r="350" spans="1:20" ht="15" customHeight="1">
      <c r="A350" s="130" t="s">
        <v>142</v>
      </c>
      <c r="B350" s="59" t="s">
        <v>142</v>
      </c>
      <c r="C350" s="21">
        <v>31</v>
      </c>
      <c r="D350" s="18"/>
      <c r="E350" s="11" t="s">
        <v>6</v>
      </c>
      <c r="F350" s="7" t="s">
        <v>662</v>
      </c>
      <c r="G350" s="4" t="s">
        <v>11</v>
      </c>
      <c r="H350" s="73" t="s">
        <v>423</v>
      </c>
      <c r="I350" s="38"/>
      <c r="J350" s="38" t="s">
        <v>276</v>
      </c>
      <c r="K350" s="39">
        <v>35</v>
      </c>
      <c r="L350" s="26"/>
      <c r="M350" s="4" t="s">
        <v>21</v>
      </c>
      <c r="N350" s="23" t="s">
        <v>7</v>
      </c>
      <c r="O350" s="9" t="str">
        <f t="shared" si="38"/>
        <v>-----</v>
      </c>
      <c r="P350" s="75"/>
      <c r="Q350" s="64"/>
      <c r="S350" s="40" t="str">
        <f t="shared" si="35"/>
        <v>Extra PlanoRealizada</v>
      </c>
      <c r="T350" s="40" t="str">
        <f t="shared" si="36"/>
        <v>Extra PlanoDesporto</v>
      </c>
    </row>
    <row r="351" spans="1:20" ht="15" customHeight="1">
      <c r="A351" s="130" t="s">
        <v>142</v>
      </c>
      <c r="B351" s="59" t="s">
        <v>142</v>
      </c>
      <c r="C351" s="21">
        <v>31</v>
      </c>
      <c r="D351" s="18"/>
      <c r="E351" s="11" t="s">
        <v>6</v>
      </c>
      <c r="F351" s="7" t="s">
        <v>651</v>
      </c>
      <c r="G351" s="4" t="s">
        <v>15</v>
      </c>
      <c r="H351" s="73" t="s">
        <v>441</v>
      </c>
      <c r="I351" s="38"/>
      <c r="J351" s="38" t="s">
        <v>276</v>
      </c>
      <c r="K351" s="39">
        <v>35</v>
      </c>
      <c r="L351" s="26"/>
      <c r="M351" s="4" t="s">
        <v>20</v>
      </c>
      <c r="N351" s="23" t="s">
        <v>7</v>
      </c>
      <c r="O351" s="9" t="str">
        <f t="shared" si="38"/>
        <v>-----</v>
      </c>
      <c r="P351" s="75"/>
      <c r="Q351" s="64"/>
      <c r="S351" s="40" t="str">
        <f t="shared" si="35"/>
        <v>Plano AnualRealizada</v>
      </c>
      <c r="T351" s="40" t="str">
        <f t="shared" si="36"/>
        <v>Plano AnualCinema</v>
      </c>
    </row>
    <row r="352" spans="1:20" ht="15" customHeight="1">
      <c r="A352" s="130" t="s">
        <v>143</v>
      </c>
      <c r="B352" s="59" t="s">
        <v>143</v>
      </c>
      <c r="C352" s="21" t="s">
        <v>36</v>
      </c>
      <c r="D352" s="18"/>
      <c r="E352" s="11" t="s">
        <v>38</v>
      </c>
      <c r="F352" s="7" t="s">
        <v>342</v>
      </c>
      <c r="G352" s="4" t="s">
        <v>14</v>
      </c>
      <c r="H352" s="73" t="s">
        <v>388</v>
      </c>
      <c r="I352" s="38"/>
      <c r="J352" s="38" t="s">
        <v>276</v>
      </c>
      <c r="K352" s="39">
        <v>20</v>
      </c>
      <c r="L352" s="26"/>
      <c r="M352" s="4" t="s">
        <v>20</v>
      </c>
      <c r="N352" s="23" t="s">
        <v>7</v>
      </c>
      <c r="O352" s="9" t="str">
        <f t="shared" si="38"/>
        <v>-----</v>
      </c>
      <c r="P352" s="75"/>
      <c r="Q352" s="75"/>
      <c r="S352" s="40" t="str">
        <f t="shared" ref="S352:S415" si="41">CONCATENATE(M352,N352)</f>
        <v>Plano AnualRealizada</v>
      </c>
      <c r="T352" s="40" t="str">
        <f t="shared" ref="T352:T415" si="42">CONCATENATE(M352,G352)</f>
        <v>Plano AnualBiblioteca</v>
      </c>
    </row>
    <row r="353" spans="1:20" ht="15" customHeight="1">
      <c r="A353" s="130" t="s">
        <v>143</v>
      </c>
      <c r="B353" s="59" t="s">
        <v>143</v>
      </c>
      <c r="C353" s="21">
        <v>1</v>
      </c>
      <c r="D353" s="18"/>
      <c r="E353" s="11" t="s">
        <v>0</v>
      </c>
      <c r="F353" s="7" t="s">
        <v>197</v>
      </c>
      <c r="G353" s="4" t="s">
        <v>152</v>
      </c>
      <c r="H353" s="73" t="s">
        <v>447</v>
      </c>
      <c r="I353" s="38"/>
      <c r="J353" s="38" t="s">
        <v>276</v>
      </c>
      <c r="K353" s="39">
        <v>2500</v>
      </c>
      <c r="L353" s="26"/>
      <c r="M353" s="4" t="s">
        <v>20</v>
      </c>
      <c r="N353" s="23" t="s">
        <v>7</v>
      </c>
      <c r="O353" s="9" t="str">
        <f t="shared" si="38"/>
        <v>-----</v>
      </c>
      <c r="P353" s="75"/>
      <c r="Q353" s="75"/>
      <c r="S353" s="40" t="str">
        <f t="shared" si="41"/>
        <v>Plano AnualRealizada</v>
      </c>
      <c r="T353" s="40" t="str">
        <f t="shared" si="42"/>
        <v>Plano AnualEducação</v>
      </c>
    </row>
    <row r="354" spans="1:20" ht="15" customHeight="1">
      <c r="A354" s="130" t="s">
        <v>143</v>
      </c>
      <c r="B354" s="59" t="s">
        <v>143</v>
      </c>
      <c r="C354" s="21">
        <v>1</v>
      </c>
      <c r="D354" s="18"/>
      <c r="E354" s="11" t="s">
        <v>0</v>
      </c>
      <c r="F354" s="7" t="s">
        <v>646</v>
      </c>
      <c r="G354" s="4" t="s">
        <v>18</v>
      </c>
      <c r="H354" s="73" t="s">
        <v>418</v>
      </c>
      <c r="I354" s="38"/>
      <c r="J354" s="38" t="s">
        <v>276</v>
      </c>
      <c r="K354" s="39">
        <v>2500</v>
      </c>
      <c r="L354" s="26"/>
      <c r="M354" s="4" t="s">
        <v>84</v>
      </c>
      <c r="N354" s="23" t="s">
        <v>7</v>
      </c>
      <c r="O354" s="9" t="str">
        <f t="shared" si="38"/>
        <v>-----</v>
      </c>
      <c r="P354" s="75"/>
      <c r="Q354" s="75"/>
      <c r="S354" s="40" t="str">
        <f t="shared" si="41"/>
        <v>do mês anteriorRealizada</v>
      </c>
      <c r="T354" s="40" t="str">
        <f t="shared" si="42"/>
        <v>do mês anteriorDiv. Externo</v>
      </c>
    </row>
    <row r="355" spans="1:20" ht="15" customHeight="1">
      <c r="A355" s="130" t="s">
        <v>143</v>
      </c>
      <c r="B355" s="59" t="s">
        <v>143</v>
      </c>
      <c r="C355" s="21">
        <v>1</v>
      </c>
      <c r="D355" s="18"/>
      <c r="E355" s="11" t="s">
        <v>0</v>
      </c>
      <c r="F355" s="7" t="s">
        <v>34</v>
      </c>
      <c r="G355" s="4" t="s">
        <v>11</v>
      </c>
      <c r="H355" s="73" t="s">
        <v>420</v>
      </c>
      <c r="I355" s="38"/>
      <c r="J355" s="38" t="s">
        <v>276</v>
      </c>
      <c r="K355" s="39">
        <v>2500</v>
      </c>
      <c r="L355" s="26"/>
      <c r="M355" s="4" t="s">
        <v>20</v>
      </c>
      <c r="N355" s="23" t="s">
        <v>7</v>
      </c>
      <c r="O355" s="9" t="str">
        <f t="shared" si="38"/>
        <v>-----</v>
      </c>
      <c r="P355" s="75"/>
      <c r="Q355" s="75"/>
      <c r="S355" s="40" t="str">
        <f t="shared" si="41"/>
        <v>Plano AnualRealizada</v>
      </c>
      <c r="T355" s="40" t="str">
        <f t="shared" si="42"/>
        <v>Plano AnualDesporto</v>
      </c>
    </row>
    <row r="356" spans="1:20" ht="15" customHeight="1">
      <c r="A356" s="130" t="s">
        <v>143</v>
      </c>
      <c r="B356" s="59" t="s">
        <v>143</v>
      </c>
      <c r="C356" s="21">
        <v>1</v>
      </c>
      <c r="D356" s="18"/>
      <c r="E356" s="11" t="s">
        <v>0</v>
      </c>
      <c r="F356" s="7" t="s">
        <v>663</v>
      </c>
      <c r="G356" s="4" t="s">
        <v>153</v>
      </c>
      <c r="H356" s="73" t="s">
        <v>566</v>
      </c>
      <c r="I356" s="38"/>
      <c r="J356" s="38" t="s">
        <v>276</v>
      </c>
      <c r="K356" s="39">
        <v>2500</v>
      </c>
      <c r="L356" s="26"/>
      <c r="M356" s="4" t="s">
        <v>21</v>
      </c>
      <c r="N356" s="23" t="s">
        <v>7</v>
      </c>
      <c r="O356" s="9" t="str">
        <f t="shared" si="38"/>
        <v>-----</v>
      </c>
      <c r="P356" s="75"/>
      <c r="Q356" s="75"/>
      <c r="S356" s="40" t="str">
        <f t="shared" si="41"/>
        <v>Extra PlanoRealizada</v>
      </c>
      <c r="T356" s="40" t="str">
        <f t="shared" si="42"/>
        <v>Extra PlanoCultura</v>
      </c>
    </row>
    <row r="357" spans="1:20" ht="15" customHeight="1">
      <c r="A357" s="130" t="s">
        <v>143</v>
      </c>
      <c r="B357" s="59" t="s">
        <v>143</v>
      </c>
      <c r="C357" s="21">
        <v>1</v>
      </c>
      <c r="D357" s="18"/>
      <c r="E357" s="11" t="s">
        <v>0</v>
      </c>
      <c r="F357" s="7" t="s">
        <v>664</v>
      </c>
      <c r="G357" s="4" t="s">
        <v>153</v>
      </c>
      <c r="H357" s="73" t="s">
        <v>566</v>
      </c>
      <c r="I357" s="38"/>
      <c r="J357" s="38" t="s">
        <v>276</v>
      </c>
      <c r="K357" s="39">
        <v>2500</v>
      </c>
      <c r="L357" s="26"/>
      <c r="M357" s="4" t="s">
        <v>20</v>
      </c>
      <c r="N357" s="23" t="s">
        <v>7</v>
      </c>
      <c r="O357" s="9" t="str">
        <f t="shared" si="38"/>
        <v>-----</v>
      </c>
      <c r="P357" s="75"/>
      <c r="Q357" s="75"/>
      <c r="S357" s="40" t="str">
        <f t="shared" si="41"/>
        <v>Plano AnualRealizada</v>
      </c>
      <c r="T357" s="40" t="str">
        <f t="shared" si="42"/>
        <v>Plano AnualCultura</v>
      </c>
    </row>
    <row r="358" spans="1:20" ht="15" customHeight="1">
      <c r="A358" s="130" t="s">
        <v>143</v>
      </c>
      <c r="B358" s="59" t="s">
        <v>143</v>
      </c>
      <c r="C358" s="21">
        <v>1</v>
      </c>
      <c r="D358" s="18"/>
      <c r="E358" s="11" t="s">
        <v>0</v>
      </c>
      <c r="F358" s="7" t="s">
        <v>665</v>
      </c>
      <c r="G358" s="4" t="s">
        <v>153</v>
      </c>
      <c r="H358" s="73" t="s">
        <v>566</v>
      </c>
      <c r="I358" s="38"/>
      <c r="J358" s="38" t="s">
        <v>276</v>
      </c>
      <c r="K358" s="39">
        <v>2500</v>
      </c>
      <c r="L358" s="26"/>
      <c r="M358" s="4" t="s">
        <v>20</v>
      </c>
      <c r="N358" s="23" t="s">
        <v>7</v>
      </c>
      <c r="O358" s="9" t="str">
        <f t="shared" si="38"/>
        <v>-----</v>
      </c>
      <c r="P358" s="75"/>
      <c r="Q358" s="75"/>
      <c r="S358" s="40" t="str">
        <f t="shared" si="41"/>
        <v>Plano AnualRealizada</v>
      </c>
      <c r="T358" s="40" t="str">
        <f t="shared" si="42"/>
        <v>Plano AnualCultura</v>
      </c>
    </row>
    <row r="359" spans="1:20" ht="15" customHeight="1">
      <c r="A359" s="130" t="s">
        <v>143</v>
      </c>
      <c r="B359" s="59" t="s">
        <v>143</v>
      </c>
      <c r="C359" s="21">
        <v>1</v>
      </c>
      <c r="D359" s="18"/>
      <c r="E359" s="11" t="s">
        <v>0</v>
      </c>
      <c r="F359" s="7" t="s">
        <v>560</v>
      </c>
      <c r="G359" s="4" t="s">
        <v>11</v>
      </c>
      <c r="H359" s="73" t="s">
        <v>423</v>
      </c>
      <c r="I359" s="38"/>
      <c r="J359" s="38" t="s">
        <v>276</v>
      </c>
      <c r="K359" s="39">
        <v>2500</v>
      </c>
      <c r="L359" s="26"/>
      <c r="M359" s="4" t="s">
        <v>20</v>
      </c>
      <c r="N359" s="23" t="s">
        <v>7</v>
      </c>
      <c r="O359" s="9" t="str">
        <f t="shared" si="38"/>
        <v>-----</v>
      </c>
      <c r="P359" s="75"/>
      <c r="Q359" s="75"/>
      <c r="S359" s="40" t="str">
        <f t="shared" si="41"/>
        <v>Plano AnualRealizada</v>
      </c>
      <c r="T359" s="40" t="str">
        <f t="shared" si="42"/>
        <v>Plano AnualDesporto</v>
      </c>
    </row>
    <row r="360" spans="1:20" ht="15" customHeight="1">
      <c r="A360" s="130" t="s">
        <v>143</v>
      </c>
      <c r="B360" s="59" t="s">
        <v>143</v>
      </c>
      <c r="C360" s="21">
        <v>1</v>
      </c>
      <c r="D360" s="18"/>
      <c r="E360" s="11" t="s">
        <v>0</v>
      </c>
      <c r="F360" s="7" t="s">
        <v>666</v>
      </c>
      <c r="G360" s="4" t="s">
        <v>11</v>
      </c>
      <c r="H360" s="73" t="s">
        <v>424</v>
      </c>
      <c r="I360" s="38"/>
      <c r="J360" s="38" t="s">
        <v>276</v>
      </c>
      <c r="K360" s="39">
        <v>2500</v>
      </c>
      <c r="L360" s="26"/>
      <c r="M360" s="4" t="s">
        <v>20</v>
      </c>
      <c r="N360" s="23" t="s">
        <v>7</v>
      </c>
      <c r="O360" s="9" t="str">
        <f t="shared" si="38"/>
        <v>-----</v>
      </c>
      <c r="P360" s="75"/>
      <c r="Q360" s="75"/>
      <c r="S360" s="40" t="str">
        <f t="shared" si="41"/>
        <v>Plano AnualRealizada</v>
      </c>
      <c r="T360" s="40" t="str">
        <f t="shared" si="42"/>
        <v>Plano AnualDesporto</v>
      </c>
    </row>
    <row r="361" spans="1:20" ht="15" customHeight="1">
      <c r="A361" s="130" t="s">
        <v>143</v>
      </c>
      <c r="B361" s="59" t="s">
        <v>143</v>
      </c>
      <c r="C361" s="21">
        <v>1</v>
      </c>
      <c r="D361" s="18" t="s">
        <v>81</v>
      </c>
      <c r="E361" s="11" t="s">
        <v>0</v>
      </c>
      <c r="F361" s="7" t="s">
        <v>212</v>
      </c>
      <c r="G361" s="4" t="s">
        <v>153</v>
      </c>
      <c r="H361" s="73" t="s">
        <v>566</v>
      </c>
      <c r="I361" s="38"/>
      <c r="J361" s="38" t="s">
        <v>276</v>
      </c>
      <c r="K361" s="39">
        <v>2500</v>
      </c>
      <c r="L361" s="26"/>
      <c r="M361" s="4" t="s">
        <v>84</v>
      </c>
      <c r="N361" s="23" t="s">
        <v>7</v>
      </c>
      <c r="O361" s="9" t="str">
        <f t="shared" si="38"/>
        <v>-----</v>
      </c>
      <c r="P361" s="75"/>
      <c r="Q361" s="75"/>
      <c r="S361" s="40" t="str">
        <f t="shared" si="41"/>
        <v>do mês anteriorRealizada</v>
      </c>
      <c r="T361" s="40" t="str">
        <f t="shared" si="42"/>
        <v>do mês anteriorCultura</v>
      </c>
    </row>
    <row r="362" spans="1:20" ht="15" customHeight="1">
      <c r="A362" s="130" t="s">
        <v>143</v>
      </c>
      <c r="B362" s="59" t="s">
        <v>143</v>
      </c>
      <c r="C362" s="21">
        <v>1</v>
      </c>
      <c r="D362" s="18" t="s">
        <v>81</v>
      </c>
      <c r="E362" s="11" t="s">
        <v>0</v>
      </c>
      <c r="F362" s="7" t="s">
        <v>606</v>
      </c>
      <c r="G362" s="4" t="s">
        <v>17</v>
      </c>
      <c r="H362" s="73" t="s">
        <v>570</v>
      </c>
      <c r="I362" s="38"/>
      <c r="J362" s="38" t="s">
        <v>276</v>
      </c>
      <c r="K362" s="39">
        <v>2500</v>
      </c>
      <c r="L362" s="26"/>
      <c r="M362" s="4" t="s">
        <v>20</v>
      </c>
      <c r="N362" s="23" t="s">
        <v>7</v>
      </c>
      <c r="O362" s="9" t="str">
        <f t="shared" si="38"/>
        <v>-----</v>
      </c>
      <c r="P362" s="75"/>
      <c r="Q362" s="75"/>
      <c r="S362" s="40" t="str">
        <f t="shared" si="41"/>
        <v>Plano AnualRealizada</v>
      </c>
      <c r="T362" s="40" t="str">
        <f t="shared" si="42"/>
        <v>Plano AnualDiv. Interno</v>
      </c>
    </row>
    <row r="363" spans="1:20" ht="15" customHeight="1">
      <c r="A363" s="130" t="s">
        <v>143</v>
      </c>
      <c r="B363" s="59" t="s">
        <v>143</v>
      </c>
      <c r="C363" s="21">
        <v>1</v>
      </c>
      <c r="D363" s="18"/>
      <c r="E363" s="11" t="s">
        <v>0</v>
      </c>
      <c r="F363" s="7" t="s">
        <v>336</v>
      </c>
      <c r="G363" s="4" t="s">
        <v>14</v>
      </c>
      <c r="H363" s="73" t="s">
        <v>387</v>
      </c>
      <c r="I363" s="38"/>
      <c r="J363" s="38" t="s">
        <v>276</v>
      </c>
      <c r="K363" s="39">
        <v>40</v>
      </c>
      <c r="L363" s="26"/>
      <c r="M363" s="4" t="s">
        <v>20</v>
      </c>
      <c r="N363" s="23" t="s">
        <v>7</v>
      </c>
      <c r="O363" s="9" t="str">
        <f t="shared" si="38"/>
        <v>-----</v>
      </c>
      <c r="P363" s="75"/>
      <c r="Q363" s="75"/>
      <c r="S363" s="40" t="str">
        <f t="shared" si="41"/>
        <v>Plano AnualRealizada</v>
      </c>
      <c r="T363" s="40" t="str">
        <f t="shared" si="42"/>
        <v>Plano AnualBiblioteca</v>
      </c>
    </row>
    <row r="364" spans="1:20" ht="15" customHeight="1">
      <c r="A364" s="130" t="s">
        <v>143</v>
      </c>
      <c r="B364" s="59" t="s">
        <v>143</v>
      </c>
      <c r="C364" s="21">
        <v>1</v>
      </c>
      <c r="D364" s="18"/>
      <c r="E364" s="11" t="s">
        <v>0</v>
      </c>
      <c r="F364" s="7" t="s">
        <v>667</v>
      </c>
      <c r="G364" s="4" t="s">
        <v>153</v>
      </c>
      <c r="H364" s="73" t="s">
        <v>566</v>
      </c>
      <c r="I364" s="38"/>
      <c r="J364" s="38" t="s">
        <v>276</v>
      </c>
      <c r="K364" s="39">
        <v>40</v>
      </c>
      <c r="L364" s="26"/>
      <c r="M364" s="4" t="s">
        <v>21</v>
      </c>
      <c r="N364" s="23" t="s">
        <v>7</v>
      </c>
      <c r="O364" s="9" t="str">
        <f t="shared" si="38"/>
        <v>-----</v>
      </c>
      <c r="P364" s="75"/>
      <c r="Q364" s="75"/>
      <c r="S364" s="40" t="str">
        <f t="shared" si="41"/>
        <v>Extra PlanoRealizada</v>
      </c>
      <c r="T364" s="40" t="str">
        <f t="shared" si="42"/>
        <v>Extra PlanoCultura</v>
      </c>
    </row>
    <row r="365" spans="1:20" ht="15" customHeight="1">
      <c r="A365" s="130" t="s">
        <v>143</v>
      </c>
      <c r="B365" s="59" t="s">
        <v>143</v>
      </c>
      <c r="C365" s="21">
        <v>1</v>
      </c>
      <c r="D365" s="18"/>
      <c r="E365" s="11" t="s">
        <v>0</v>
      </c>
      <c r="F365" s="7" t="s">
        <v>668</v>
      </c>
      <c r="G365" s="4" t="s">
        <v>153</v>
      </c>
      <c r="H365" s="73" t="s">
        <v>566</v>
      </c>
      <c r="I365" s="38"/>
      <c r="J365" s="38" t="s">
        <v>276</v>
      </c>
      <c r="K365" s="39">
        <v>40</v>
      </c>
      <c r="L365" s="26"/>
      <c r="M365" s="4" t="s">
        <v>20</v>
      </c>
      <c r="N365" s="23" t="s">
        <v>7</v>
      </c>
      <c r="O365" s="9" t="str">
        <f t="shared" si="38"/>
        <v>-----</v>
      </c>
      <c r="P365" s="75"/>
      <c r="Q365" s="75"/>
      <c r="S365" s="40" t="str">
        <f t="shared" si="41"/>
        <v>Plano AnualRealizada</v>
      </c>
      <c r="T365" s="40" t="str">
        <f t="shared" si="42"/>
        <v>Plano AnualCultura</v>
      </c>
    </row>
    <row r="366" spans="1:20" ht="15" customHeight="1">
      <c r="A366" s="130" t="s">
        <v>143</v>
      </c>
      <c r="B366" s="59" t="s">
        <v>143</v>
      </c>
      <c r="C366" s="21">
        <v>1</v>
      </c>
      <c r="D366" s="18"/>
      <c r="E366" s="11" t="s">
        <v>0</v>
      </c>
      <c r="F366" s="7" t="s">
        <v>651</v>
      </c>
      <c r="G366" s="4" t="s">
        <v>15</v>
      </c>
      <c r="H366" s="73" t="s">
        <v>441</v>
      </c>
      <c r="I366" s="38"/>
      <c r="J366" s="38" t="s">
        <v>276</v>
      </c>
      <c r="K366" s="39">
        <v>40</v>
      </c>
      <c r="L366" s="26"/>
      <c r="M366" s="4" t="s">
        <v>20</v>
      </c>
      <c r="N366" s="23" t="s">
        <v>7</v>
      </c>
      <c r="O366" s="9" t="str">
        <f t="shared" si="38"/>
        <v>-----</v>
      </c>
      <c r="P366" s="75"/>
      <c r="Q366" s="75"/>
      <c r="S366" s="40" t="str">
        <f t="shared" si="41"/>
        <v>Plano AnualRealizada</v>
      </c>
      <c r="T366" s="40" t="str">
        <f t="shared" si="42"/>
        <v>Plano AnualCinema</v>
      </c>
    </row>
    <row r="367" spans="1:20" ht="15" customHeight="1">
      <c r="A367" s="130" t="s">
        <v>143</v>
      </c>
      <c r="B367" s="59" t="s">
        <v>143</v>
      </c>
      <c r="C367" s="21">
        <v>1</v>
      </c>
      <c r="D367" s="18"/>
      <c r="E367" s="11" t="s">
        <v>0</v>
      </c>
      <c r="F367" s="7" t="s">
        <v>645</v>
      </c>
      <c r="G367" s="4" t="s">
        <v>18</v>
      </c>
      <c r="H367" s="73" t="s">
        <v>418</v>
      </c>
      <c r="I367" s="38"/>
      <c r="J367" s="38" t="s">
        <v>276</v>
      </c>
      <c r="K367" s="39">
        <v>40</v>
      </c>
      <c r="L367" s="26"/>
      <c r="M367" s="4" t="s">
        <v>20</v>
      </c>
      <c r="N367" s="23" t="s">
        <v>7</v>
      </c>
      <c r="O367" s="9" t="str">
        <f t="shared" si="38"/>
        <v>-----</v>
      </c>
      <c r="P367" s="75"/>
      <c r="Q367" s="75"/>
      <c r="S367" s="40" t="str">
        <f t="shared" si="41"/>
        <v>Plano AnualRealizada</v>
      </c>
      <c r="T367" s="40" t="str">
        <f t="shared" si="42"/>
        <v>Plano AnualDiv. Externo</v>
      </c>
    </row>
    <row r="368" spans="1:20" ht="15" customHeight="1">
      <c r="A368" s="130" t="s">
        <v>143</v>
      </c>
      <c r="B368" s="59" t="s">
        <v>143</v>
      </c>
      <c r="C368" s="21">
        <v>1</v>
      </c>
      <c r="D368" s="18" t="s">
        <v>83</v>
      </c>
      <c r="E368" s="11" t="s">
        <v>0</v>
      </c>
      <c r="F368" s="7" t="s">
        <v>497</v>
      </c>
      <c r="G368" s="4" t="s">
        <v>11</v>
      </c>
      <c r="H368" s="73" t="s">
        <v>423</v>
      </c>
      <c r="I368" s="38"/>
      <c r="J368" s="38" t="s">
        <v>276</v>
      </c>
      <c r="K368" s="39">
        <v>40</v>
      </c>
      <c r="L368" s="26"/>
      <c r="M368" s="4" t="s">
        <v>20</v>
      </c>
      <c r="N368" s="23" t="s">
        <v>7</v>
      </c>
      <c r="O368" s="9" t="str">
        <f t="shared" si="38"/>
        <v>-----</v>
      </c>
      <c r="P368" s="75"/>
      <c r="Q368" s="75"/>
      <c r="S368" s="40" t="str">
        <f t="shared" si="41"/>
        <v>Plano AnualRealizada</v>
      </c>
      <c r="T368" s="40" t="str">
        <f t="shared" si="42"/>
        <v>Plano AnualDesporto</v>
      </c>
    </row>
    <row r="369" spans="1:20" ht="15" customHeight="1">
      <c r="A369" s="130" t="s">
        <v>143</v>
      </c>
      <c r="B369" s="59" t="s">
        <v>143</v>
      </c>
      <c r="C369" s="21">
        <v>2</v>
      </c>
      <c r="D369" s="18"/>
      <c r="E369" s="11" t="s">
        <v>1</v>
      </c>
      <c r="F369" s="7" t="s">
        <v>609</v>
      </c>
      <c r="G369" s="4" t="s">
        <v>153</v>
      </c>
      <c r="H369" s="73" t="s">
        <v>566</v>
      </c>
      <c r="I369" s="38"/>
      <c r="J369" s="38" t="s">
        <v>276</v>
      </c>
      <c r="K369" s="39">
        <v>40</v>
      </c>
      <c r="L369" s="26"/>
      <c r="M369" s="4" t="s">
        <v>20</v>
      </c>
      <c r="N369" s="23" t="s">
        <v>7</v>
      </c>
      <c r="O369" s="9" t="str">
        <f t="shared" si="38"/>
        <v>-----</v>
      </c>
      <c r="P369" s="75"/>
      <c r="Q369" s="75"/>
      <c r="S369" s="40" t="str">
        <f t="shared" si="41"/>
        <v>Plano AnualRealizada</v>
      </c>
      <c r="T369" s="40" t="str">
        <f t="shared" si="42"/>
        <v>Plano AnualCultura</v>
      </c>
    </row>
    <row r="370" spans="1:20" ht="15" customHeight="1">
      <c r="A370" s="130" t="s">
        <v>143</v>
      </c>
      <c r="B370" s="59" t="s">
        <v>143</v>
      </c>
      <c r="C370" s="21">
        <v>2</v>
      </c>
      <c r="D370" s="18"/>
      <c r="E370" s="11" t="s">
        <v>1</v>
      </c>
      <c r="F370" s="7" t="s">
        <v>610</v>
      </c>
      <c r="G370" s="4" t="s">
        <v>11</v>
      </c>
      <c r="H370" s="73" t="s">
        <v>423</v>
      </c>
      <c r="I370" s="38"/>
      <c r="J370" s="38" t="s">
        <v>276</v>
      </c>
      <c r="K370" s="39">
        <v>40</v>
      </c>
      <c r="L370" s="26"/>
      <c r="M370" s="4" t="s">
        <v>20</v>
      </c>
      <c r="N370" s="23" t="s">
        <v>7</v>
      </c>
      <c r="O370" s="9" t="str">
        <f t="shared" si="38"/>
        <v>-----</v>
      </c>
      <c r="P370" s="75"/>
      <c r="Q370" s="75"/>
      <c r="S370" s="40" t="str">
        <f t="shared" si="41"/>
        <v>Plano AnualRealizada</v>
      </c>
      <c r="T370" s="40" t="str">
        <f t="shared" si="42"/>
        <v>Plano AnualDesporto</v>
      </c>
    </row>
    <row r="371" spans="1:20" ht="15" customHeight="1">
      <c r="A371" s="130" t="s">
        <v>143</v>
      </c>
      <c r="B371" s="59" t="s">
        <v>143</v>
      </c>
      <c r="C371" s="21">
        <v>2</v>
      </c>
      <c r="D371" s="18"/>
      <c r="E371" s="11" t="s">
        <v>1</v>
      </c>
      <c r="F371" s="7" t="s">
        <v>669</v>
      </c>
      <c r="G371" s="4" t="s">
        <v>153</v>
      </c>
      <c r="H371" s="73" t="s">
        <v>566</v>
      </c>
      <c r="I371" s="38"/>
      <c r="J371" s="38" t="s">
        <v>276</v>
      </c>
      <c r="K371" s="39">
        <v>40</v>
      </c>
      <c r="L371" s="26"/>
      <c r="M371" s="4" t="s">
        <v>20</v>
      </c>
      <c r="N371" s="23" t="s">
        <v>7</v>
      </c>
      <c r="O371" s="9" t="str">
        <f t="shared" si="38"/>
        <v>-----</v>
      </c>
      <c r="P371" s="75"/>
      <c r="Q371" s="75"/>
      <c r="S371" s="40" t="str">
        <f t="shared" si="41"/>
        <v>Plano AnualRealizada</v>
      </c>
      <c r="T371" s="40" t="str">
        <f t="shared" si="42"/>
        <v>Plano AnualCultura</v>
      </c>
    </row>
    <row r="372" spans="1:20" ht="15" customHeight="1">
      <c r="A372" s="130" t="s">
        <v>143</v>
      </c>
      <c r="B372" s="59" t="s">
        <v>143</v>
      </c>
      <c r="C372" s="21">
        <v>2</v>
      </c>
      <c r="D372" s="18"/>
      <c r="E372" s="11" t="s">
        <v>1</v>
      </c>
      <c r="F372" s="7" t="s">
        <v>670</v>
      </c>
      <c r="G372" s="4" t="s">
        <v>153</v>
      </c>
      <c r="H372" s="73" t="s">
        <v>566</v>
      </c>
      <c r="I372" s="38"/>
      <c r="J372" s="38" t="s">
        <v>276</v>
      </c>
      <c r="K372" s="39">
        <v>40</v>
      </c>
      <c r="L372" s="26"/>
      <c r="M372" s="4" t="s">
        <v>20</v>
      </c>
      <c r="N372" s="23" t="s">
        <v>7</v>
      </c>
      <c r="O372" s="9" t="str">
        <f t="shared" si="38"/>
        <v>-----</v>
      </c>
      <c r="P372" s="75"/>
      <c r="Q372" s="75"/>
      <c r="S372" s="40" t="str">
        <f t="shared" si="41"/>
        <v>Plano AnualRealizada</v>
      </c>
      <c r="T372" s="40" t="str">
        <f t="shared" si="42"/>
        <v>Plano AnualCultura</v>
      </c>
    </row>
    <row r="373" spans="1:20" ht="15" customHeight="1">
      <c r="A373" s="130" t="s">
        <v>143</v>
      </c>
      <c r="B373" s="59" t="s">
        <v>143</v>
      </c>
      <c r="C373" s="21">
        <v>3</v>
      </c>
      <c r="D373" s="18"/>
      <c r="E373" s="11" t="s">
        <v>2</v>
      </c>
      <c r="F373" s="7" t="s">
        <v>15</v>
      </c>
      <c r="G373" s="4" t="s">
        <v>15</v>
      </c>
      <c r="H373" s="73" t="s">
        <v>441</v>
      </c>
      <c r="I373" s="38"/>
      <c r="J373" s="38" t="s">
        <v>276</v>
      </c>
      <c r="K373" s="39">
        <v>500</v>
      </c>
      <c r="L373" s="26"/>
      <c r="M373" s="4" t="s">
        <v>20</v>
      </c>
      <c r="N373" s="23" t="s">
        <v>8</v>
      </c>
      <c r="O373" s="9" t="s">
        <v>30</v>
      </c>
      <c r="P373" s="75"/>
      <c r="Q373" s="75"/>
      <c r="S373" s="40" t="str">
        <f t="shared" si="41"/>
        <v>Plano AnualCancelada</v>
      </c>
      <c r="T373" s="40" t="str">
        <f t="shared" si="42"/>
        <v>Plano AnualCinema</v>
      </c>
    </row>
    <row r="374" spans="1:20" ht="15" customHeight="1">
      <c r="A374" s="130" t="s">
        <v>143</v>
      </c>
      <c r="B374" s="59" t="s">
        <v>143</v>
      </c>
      <c r="C374" s="21">
        <v>3</v>
      </c>
      <c r="D374" s="18"/>
      <c r="E374" s="11" t="s">
        <v>2</v>
      </c>
      <c r="F374" s="7" t="s">
        <v>611</v>
      </c>
      <c r="G374" s="4" t="s">
        <v>153</v>
      </c>
      <c r="H374" s="73" t="s">
        <v>566</v>
      </c>
      <c r="I374" s="38"/>
      <c r="J374" s="38" t="s">
        <v>276</v>
      </c>
      <c r="K374" s="39">
        <v>35</v>
      </c>
      <c r="L374" s="26"/>
      <c r="M374" s="4" t="s">
        <v>20</v>
      </c>
      <c r="N374" s="23" t="s">
        <v>7</v>
      </c>
      <c r="O374" s="9" t="str">
        <f t="shared" ref="O374:O437" si="43">IF(N374="Cancelada","Inserir o motivo",IF(N374="Alterada","Inserir o motivo",IF(N374="Definida","situação a alterar",IF(N374="","",IF(N374="Por definir","sem data marcada",IF(N374="Realizada","-----"))))))</f>
        <v>-----</v>
      </c>
      <c r="P374" s="75"/>
      <c r="Q374" s="75"/>
      <c r="S374" s="40" t="str">
        <f t="shared" si="41"/>
        <v>Plano AnualRealizada</v>
      </c>
      <c r="T374" s="40" t="str">
        <f t="shared" si="42"/>
        <v>Plano AnualCultura</v>
      </c>
    </row>
    <row r="375" spans="1:20" ht="15" customHeight="1">
      <c r="A375" s="130" t="s">
        <v>143</v>
      </c>
      <c r="B375" s="59" t="s">
        <v>143</v>
      </c>
      <c r="C375" s="21">
        <v>3</v>
      </c>
      <c r="D375" s="18"/>
      <c r="E375" s="11" t="s">
        <v>2</v>
      </c>
      <c r="F375" s="7" t="s">
        <v>612</v>
      </c>
      <c r="G375" s="4" t="s">
        <v>11</v>
      </c>
      <c r="H375" s="73" t="s">
        <v>424</v>
      </c>
      <c r="I375" s="38"/>
      <c r="J375" s="38" t="s">
        <v>276</v>
      </c>
      <c r="K375" s="39">
        <v>35</v>
      </c>
      <c r="L375" s="26"/>
      <c r="M375" s="4" t="s">
        <v>20</v>
      </c>
      <c r="N375" s="23" t="s">
        <v>7</v>
      </c>
      <c r="O375" s="9" t="str">
        <f t="shared" si="43"/>
        <v>-----</v>
      </c>
      <c r="P375" s="75"/>
      <c r="Q375" s="75"/>
      <c r="S375" s="40" t="str">
        <f t="shared" si="41"/>
        <v>Plano AnualRealizada</v>
      </c>
      <c r="T375" s="40" t="str">
        <f t="shared" si="42"/>
        <v>Plano AnualDesporto</v>
      </c>
    </row>
    <row r="376" spans="1:20" ht="15" customHeight="1">
      <c r="A376" s="130" t="s">
        <v>143</v>
      </c>
      <c r="B376" s="59" t="s">
        <v>143</v>
      </c>
      <c r="C376" s="21">
        <v>3</v>
      </c>
      <c r="D376" s="18"/>
      <c r="E376" s="11" t="s">
        <v>2</v>
      </c>
      <c r="F376" s="7" t="s">
        <v>672</v>
      </c>
      <c r="G376" s="4" t="s">
        <v>17</v>
      </c>
      <c r="H376" s="73" t="s">
        <v>570</v>
      </c>
      <c r="I376" s="38"/>
      <c r="J376" s="38" t="s">
        <v>276</v>
      </c>
      <c r="K376" s="39">
        <v>35</v>
      </c>
      <c r="L376" s="26"/>
      <c r="M376" s="4" t="s">
        <v>20</v>
      </c>
      <c r="N376" s="23" t="s">
        <v>7</v>
      </c>
      <c r="O376" s="9" t="str">
        <f t="shared" si="43"/>
        <v>-----</v>
      </c>
      <c r="P376" s="75"/>
      <c r="Q376" s="75"/>
      <c r="S376" s="40" t="str">
        <f t="shared" si="41"/>
        <v>Plano AnualRealizada</v>
      </c>
      <c r="T376" s="40" t="str">
        <f t="shared" si="42"/>
        <v>Plano AnualDiv. Interno</v>
      </c>
    </row>
    <row r="377" spans="1:20" ht="15" customHeight="1">
      <c r="A377" s="130" t="s">
        <v>143</v>
      </c>
      <c r="B377" s="59" t="s">
        <v>143</v>
      </c>
      <c r="C377" s="21">
        <v>3</v>
      </c>
      <c r="D377" s="18" t="s">
        <v>80</v>
      </c>
      <c r="E377" s="11" t="s">
        <v>2</v>
      </c>
      <c r="F377" s="7" t="s">
        <v>613</v>
      </c>
      <c r="G377" s="4" t="s">
        <v>18</v>
      </c>
      <c r="H377" s="73" t="s">
        <v>418</v>
      </c>
      <c r="I377" s="38"/>
      <c r="J377" s="38" t="s">
        <v>276</v>
      </c>
      <c r="K377" s="39">
        <v>35</v>
      </c>
      <c r="L377" s="26"/>
      <c r="M377" s="4" t="s">
        <v>20</v>
      </c>
      <c r="N377" s="23" t="s">
        <v>7</v>
      </c>
      <c r="O377" s="9" t="str">
        <f t="shared" si="43"/>
        <v>-----</v>
      </c>
      <c r="P377" s="75"/>
      <c r="Q377" s="75"/>
      <c r="S377" s="40" t="str">
        <f t="shared" si="41"/>
        <v>Plano AnualRealizada</v>
      </c>
      <c r="T377" s="40" t="str">
        <f t="shared" si="42"/>
        <v>Plano AnualDiv. Externo</v>
      </c>
    </row>
    <row r="378" spans="1:20" ht="15" customHeight="1">
      <c r="A378" s="130" t="s">
        <v>143</v>
      </c>
      <c r="B378" s="59" t="s">
        <v>143</v>
      </c>
      <c r="C378" s="21">
        <v>3</v>
      </c>
      <c r="D378" s="18"/>
      <c r="E378" s="11" t="s">
        <v>2</v>
      </c>
      <c r="F378" s="7" t="s">
        <v>614</v>
      </c>
      <c r="G378" s="4" t="s">
        <v>18</v>
      </c>
      <c r="H378" s="73" t="s">
        <v>418</v>
      </c>
      <c r="I378" s="38"/>
      <c r="J378" s="38" t="s">
        <v>276</v>
      </c>
      <c r="K378" s="39">
        <v>35</v>
      </c>
      <c r="L378" s="26"/>
      <c r="M378" s="4" t="s">
        <v>20</v>
      </c>
      <c r="N378" s="23" t="s">
        <v>7</v>
      </c>
      <c r="O378" s="9" t="str">
        <f t="shared" si="43"/>
        <v>-----</v>
      </c>
      <c r="P378" s="75"/>
      <c r="Q378" s="75"/>
      <c r="S378" s="40" t="str">
        <f t="shared" si="41"/>
        <v>Plano AnualRealizada</v>
      </c>
      <c r="T378" s="40" t="str">
        <f t="shared" si="42"/>
        <v>Plano AnualDiv. Externo</v>
      </c>
    </row>
    <row r="379" spans="1:20" ht="15" customHeight="1">
      <c r="A379" s="130" t="s">
        <v>143</v>
      </c>
      <c r="B379" s="59" t="s">
        <v>143</v>
      </c>
      <c r="C379" s="21">
        <v>3</v>
      </c>
      <c r="D379" s="18" t="s">
        <v>81</v>
      </c>
      <c r="E379" s="11" t="s">
        <v>2</v>
      </c>
      <c r="F379" s="7" t="s">
        <v>217</v>
      </c>
      <c r="G379" s="4" t="s">
        <v>18</v>
      </c>
      <c r="H379" s="73" t="s">
        <v>418</v>
      </c>
      <c r="I379" s="38"/>
      <c r="J379" s="38" t="s">
        <v>276</v>
      </c>
      <c r="K379" s="39">
        <v>35</v>
      </c>
      <c r="L379" s="26"/>
      <c r="M379" s="4" t="s">
        <v>20</v>
      </c>
      <c r="N379" s="23" t="s">
        <v>7</v>
      </c>
      <c r="O379" s="9" t="str">
        <f t="shared" si="43"/>
        <v>-----</v>
      </c>
      <c r="P379" s="75"/>
      <c r="Q379" s="75"/>
      <c r="S379" s="40" t="str">
        <f t="shared" si="41"/>
        <v>Plano AnualRealizada</v>
      </c>
      <c r="T379" s="40" t="str">
        <f t="shared" si="42"/>
        <v>Plano AnualDiv. Externo</v>
      </c>
    </row>
    <row r="380" spans="1:20" ht="15" customHeight="1">
      <c r="A380" s="130" t="s">
        <v>143</v>
      </c>
      <c r="B380" s="59" t="s">
        <v>143</v>
      </c>
      <c r="C380" s="21">
        <v>3</v>
      </c>
      <c r="D380" s="18" t="s">
        <v>80</v>
      </c>
      <c r="E380" s="11" t="s">
        <v>2</v>
      </c>
      <c r="F380" s="7" t="s">
        <v>607</v>
      </c>
      <c r="G380" s="4" t="s">
        <v>18</v>
      </c>
      <c r="H380" s="73" t="s">
        <v>418</v>
      </c>
      <c r="I380" s="38"/>
      <c r="J380" s="38" t="s">
        <v>276</v>
      </c>
      <c r="K380" s="39">
        <v>35</v>
      </c>
      <c r="L380" s="26"/>
      <c r="M380" s="4" t="s">
        <v>20</v>
      </c>
      <c r="N380" s="23" t="s">
        <v>7</v>
      </c>
      <c r="O380" s="9" t="str">
        <f t="shared" si="43"/>
        <v>-----</v>
      </c>
      <c r="P380" s="75"/>
      <c r="Q380" s="75"/>
      <c r="S380" s="40" t="str">
        <f t="shared" si="41"/>
        <v>Plano AnualRealizada</v>
      </c>
      <c r="T380" s="40" t="str">
        <f t="shared" si="42"/>
        <v>Plano AnualDiv. Externo</v>
      </c>
    </row>
    <row r="381" spans="1:20" ht="15" customHeight="1">
      <c r="A381" s="130" t="s">
        <v>143</v>
      </c>
      <c r="B381" s="59" t="s">
        <v>143</v>
      </c>
      <c r="C381" s="21">
        <v>4</v>
      </c>
      <c r="D381" s="18"/>
      <c r="E381" s="11" t="s">
        <v>3</v>
      </c>
      <c r="F381" s="7" t="s">
        <v>615</v>
      </c>
      <c r="G381" s="4" t="s">
        <v>153</v>
      </c>
      <c r="H381" s="73" t="s">
        <v>566</v>
      </c>
      <c r="I381" s="38"/>
      <c r="J381" s="38" t="s">
        <v>276</v>
      </c>
      <c r="K381" s="39">
        <v>35</v>
      </c>
      <c r="L381" s="26"/>
      <c r="M381" s="4" t="s">
        <v>20</v>
      </c>
      <c r="N381" s="23" t="s">
        <v>7</v>
      </c>
      <c r="O381" s="9" t="str">
        <f t="shared" si="43"/>
        <v>-----</v>
      </c>
      <c r="P381" s="75"/>
      <c r="Q381" s="75"/>
      <c r="S381" s="40" t="str">
        <f t="shared" si="41"/>
        <v>Plano AnualRealizada</v>
      </c>
      <c r="T381" s="40" t="str">
        <f t="shared" si="42"/>
        <v>Plano AnualCultura</v>
      </c>
    </row>
    <row r="382" spans="1:20" ht="15" customHeight="1">
      <c r="A382" s="130" t="s">
        <v>143</v>
      </c>
      <c r="B382" s="59" t="s">
        <v>143</v>
      </c>
      <c r="C382" s="21">
        <v>4</v>
      </c>
      <c r="D382" s="18"/>
      <c r="E382" s="11" t="s">
        <v>3</v>
      </c>
      <c r="F382" s="7" t="s">
        <v>15</v>
      </c>
      <c r="G382" s="4" t="s">
        <v>14</v>
      </c>
      <c r="H382" s="73" t="s">
        <v>441</v>
      </c>
      <c r="I382" s="38"/>
      <c r="J382" s="38" t="s">
        <v>276</v>
      </c>
      <c r="K382" s="39">
        <v>35</v>
      </c>
      <c r="L382" s="26"/>
      <c r="M382" s="4" t="s">
        <v>20</v>
      </c>
      <c r="N382" s="23" t="s">
        <v>7</v>
      </c>
      <c r="O382" s="9" t="str">
        <f t="shared" si="43"/>
        <v>-----</v>
      </c>
      <c r="P382" s="75"/>
      <c r="Q382" s="75"/>
      <c r="S382" s="40" t="str">
        <f t="shared" si="41"/>
        <v>Plano AnualRealizada</v>
      </c>
      <c r="T382" s="40" t="str">
        <f t="shared" si="42"/>
        <v>Plano AnualBiblioteca</v>
      </c>
    </row>
    <row r="383" spans="1:20" ht="15" customHeight="1">
      <c r="A383" s="130" t="s">
        <v>143</v>
      </c>
      <c r="B383" s="59" t="s">
        <v>143</v>
      </c>
      <c r="C383" s="21">
        <v>4</v>
      </c>
      <c r="D383" s="18"/>
      <c r="E383" s="11" t="s">
        <v>3</v>
      </c>
      <c r="F383" s="7" t="s">
        <v>386</v>
      </c>
      <c r="G383" s="4" t="s">
        <v>18</v>
      </c>
      <c r="H383" s="73" t="s">
        <v>418</v>
      </c>
      <c r="I383" s="38"/>
      <c r="J383" s="38" t="s">
        <v>276</v>
      </c>
      <c r="K383" s="39">
        <v>35</v>
      </c>
      <c r="L383" s="26"/>
      <c r="M383" s="4" t="s">
        <v>20</v>
      </c>
      <c r="N383" s="23" t="s">
        <v>7</v>
      </c>
      <c r="O383" s="9" t="str">
        <f t="shared" si="43"/>
        <v>-----</v>
      </c>
      <c r="P383" s="75"/>
      <c r="Q383" s="75"/>
      <c r="S383" s="40" t="str">
        <f t="shared" si="41"/>
        <v>Plano AnualRealizada</v>
      </c>
      <c r="T383" s="40" t="str">
        <f t="shared" si="42"/>
        <v>Plano AnualDiv. Externo</v>
      </c>
    </row>
    <row r="384" spans="1:20" ht="15" customHeight="1">
      <c r="A384" s="130" t="s">
        <v>143</v>
      </c>
      <c r="B384" s="59" t="s">
        <v>143</v>
      </c>
      <c r="C384" s="21">
        <v>4</v>
      </c>
      <c r="D384" s="18"/>
      <c r="E384" s="11" t="s">
        <v>3</v>
      </c>
      <c r="F384" s="7" t="s">
        <v>616</v>
      </c>
      <c r="G384" s="4" t="s">
        <v>11</v>
      </c>
      <c r="H384" s="73" t="s">
        <v>423</v>
      </c>
      <c r="I384" s="38"/>
      <c r="J384" s="38" t="s">
        <v>276</v>
      </c>
      <c r="K384" s="39">
        <v>35</v>
      </c>
      <c r="L384" s="26"/>
      <c r="M384" s="4" t="s">
        <v>20</v>
      </c>
      <c r="N384" s="23" t="s">
        <v>7</v>
      </c>
      <c r="O384" s="9" t="str">
        <f t="shared" si="43"/>
        <v>-----</v>
      </c>
      <c r="P384" s="75"/>
      <c r="Q384" s="75"/>
      <c r="S384" s="40" t="str">
        <f t="shared" si="41"/>
        <v>Plano AnualRealizada</v>
      </c>
      <c r="T384" s="40" t="str">
        <f t="shared" si="42"/>
        <v>Plano AnualDesporto</v>
      </c>
    </row>
    <row r="385" spans="1:20" ht="15" customHeight="1">
      <c r="A385" s="130" t="s">
        <v>143</v>
      </c>
      <c r="B385" s="59" t="s">
        <v>143</v>
      </c>
      <c r="C385" s="21">
        <v>4</v>
      </c>
      <c r="D385" s="18"/>
      <c r="E385" s="11" t="s">
        <v>3</v>
      </c>
      <c r="F385" s="7" t="s">
        <v>527</v>
      </c>
      <c r="G385" s="4" t="s">
        <v>13</v>
      </c>
      <c r="H385" s="73" t="s">
        <v>414</v>
      </c>
      <c r="I385" s="38"/>
      <c r="J385" s="38" t="s">
        <v>276</v>
      </c>
      <c r="K385" s="39">
        <v>35</v>
      </c>
      <c r="L385" s="26"/>
      <c r="M385" s="4" t="s">
        <v>20</v>
      </c>
      <c r="N385" s="23" t="s">
        <v>7</v>
      </c>
      <c r="O385" s="9" t="str">
        <f t="shared" si="43"/>
        <v>-----</v>
      </c>
      <c r="P385" s="75"/>
      <c r="Q385" s="75"/>
      <c r="S385" s="40" t="str">
        <f t="shared" si="41"/>
        <v>Plano AnualRealizada</v>
      </c>
      <c r="T385" s="40" t="str">
        <f t="shared" si="42"/>
        <v>Plano AnualMuseu</v>
      </c>
    </row>
    <row r="386" spans="1:20" ht="15" customHeight="1">
      <c r="A386" s="130" t="s">
        <v>143</v>
      </c>
      <c r="B386" s="59" t="s">
        <v>143</v>
      </c>
      <c r="C386" s="21">
        <v>5</v>
      </c>
      <c r="D386" s="18"/>
      <c r="E386" s="11" t="s">
        <v>4</v>
      </c>
      <c r="F386" s="7" t="s">
        <v>617</v>
      </c>
      <c r="G386" s="4" t="s">
        <v>18</v>
      </c>
      <c r="H386" s="73" t="s">
        <v>418</v>
      </c>
      <c r="I386" s="38"/>
      <c r="J386" s="38" t="s">
        <v>276</v>
      </c>
      <c r="K386" s="39">
        <v>35</v>
      </c>
      <c r="L386" s="26"/>
      <c r="M386" s="4" t="s">
        <v>20</v>
      </c>
      <c r="N386" s="23" t="s">
        <v>7</v>
      </c>
      <c r="O386" s="9" t="str">
        <f t="shared" si="43"/>
        <v>-----</v>
      </c>
      <c r="P386" s="75"/>
      <c r="Q386" s="75"/>
      <c r="S386" s="40" t="str">
        <f t="shared" si="41"/>
        <v>Plano AnualRealizada</v>
      </c>
      <c r="T386" s="40" t="str">
        <f t="shared" si="42"/>
        <v>Plano AnualDiv. Externo</v>
      </c>
    </row>
    <row r="387" spans="1:20" ht="15" customHeight="1">
      <c r="A387" s="130" t="s">
        <v>143</v>
      </c>
      <c r="B387" s="59" t="s">
        <v>143</v>
      </c>
      <c r="C387" s="21">
        <v>5</v>
      </c>
      <c r="D387" s="18"/>
      <c r="E387" s="11" t="s">
        <v>4</v>
      </c>
      <c r="F387" s="7" t="s">
        <v>34</v>
      </c>
      <c r="G387" s="4" t="s">
        <v>11</v>
      </c>
      <c r="H387" s="73" t="s">
        <v>420</v>
      </c>
      <c r="I387" s="38"/>
      <c r="J387" s="38" t="s">
        <v>276</v>
      </c>
      <c r="K387" s="39">
        <v>35</v>
      </c>
      <c r="L387" s="26"/>
      <c r="M387" s="4" t="s">
        <v>20</v>
      </c>
      <c r="N387" s="23" t="s">
        <v>7</v>
      </c>
      <c r="O387" s="9" t="str">
        <f t="shared" si="43"/>
        <v>-----</v>
      </c>
      <c r="P387" s="75"/>
      <c r="Q387" s="75"/>
      <c r="S387" s="40" t="str">
        <f t="shared" si="41"/>
        <v>Plano AnualRealizada</v>
      </c>
      <c r="T387" s="40" t="str">
        <f t="shared" si="42"/>
        <v>Plano AnualDesporto</v>
      </c>
    </row>
    <row r="388" spans="1:20" ht="15" customHeight="1">
      <c r="A388" s="130" t="s">
        <v>143</v>
      </c>
      <c r="B388" s="59" t="s">
        <v>143</v>
      </c>
      <c r="C388" s="21">
        <v>5</v>
      </c>
      <c r="D388" s="18"/>
      <c r="E388" s="11" t="s">
        <v>4</v>
      </c>
      <c r="F388" s="7" t="s">
        <v>634</v>
      </c>
      <c r="G388" s="4" t="s">
        <v>12</v>
      </c>
      <c r="H388" s="73" t="s">
        <v>412</v>
      </c>
      <c r="I388" s="38"/>
      <c r="J388" s="38" t="s">
        <v>276</v>
      </c>
      <c r="K388" s="39">
        <v>35</v>
      </c>
      <c r="L388" s="26"/>
      <c r="M388" s="4" t="s">
        <v>20</v>
      </c>
      <c r="N388" s="23" t="s">
        <v>7</v>
      </c>
      <c r="O388" s="9" t="str">
        <f t="shared" si="43"/>
        <v>-----</v>
      </c>
      <c r="P388" s="75"/>
      <c r="Q388" s="75"/>
      <c r="S388" s="40" t="str">
        <f t="shared" si="41"/>
        <v>Plano AnualRealizada</v>
      </c>
      <c r="T388" s="40" t="str">
        <f t="shared" si="42"/>
        <v>Plano AnualTurismo</v>
      </c>
    </row>
    <row r="389" spans="1:20" ht="15" customHeight="1">
      <c r="A389" s="130" t="s">
        <v>143</v>
      </c>
      <c r="B389" s="59" t="s">
        <v>143</v>
      </c>
      <c r="C389" s="21">
        <v>5</v>
      </c>
      <c r="D389" s="18"/>
      <c r="E389" s="11" t="s">
        <v>4</v>
      </c>
      <c r="F389" s="7" t="s">
        <v>649</v>
      </c>
      <c r="G389" s="4" t="s">
        <v>152</v>
      </c>
      <c r="H389" s="73" t="s">
        <v>566</v>
      </c>
      <c r="I389" s="38"/>
      <c r="J389" s="38" t="s">
        <v>276</v>
      </c>
      <c r="K389" s="39">
        <v>35</v>
      </c>
      <c r="L389" s="26"/>
      <c r="M389" s="4" t="s">
        <v>20</v>
      </c>
      <c r="N389" s="23" t="s">
        <v>7</v>
      </c>
      <c r="O389" s="9" t="str">
        <f t="shared" si="43"/>
        <v>-----</v>
      </c>
      <c r="P389" s="75"/>
      <c r="Q389" s="75"/>
      <c r="S389" s="40" t="str">
        <f t="shared" si="41"/>
        <v>Plano AnualRealizada</v>
      </c>
      <c r="T389" s="40" t="str">
        <f t="shared" si="42"/>
        <v>Plano AnualEducação</v>
      </c>
    </row>
    <row r="390" spans="1:20" ht="15" customHeight="1">
      <c r="A390" s="130" t="s">
        <v>143</v>
      </c>
      <c r="B390" s="59" t="s">
        <v>143</v>
      </c>
      <c r="C390" s="21">
        <v>5</v>
      </c>
      <c r="D390" s="18"/>
      <c r="E390" s="11" t="s">
        <v>4</v>
      </c>
      <c r="F390" s="7" t="s">
        <v>673</v>
      </c>
      <c r="G390" s="4" t="s">
        <v>153</v>
      </c>
      <c r="H390" s="73" t="s">
        <v>566</v>
      </c>
      <c r="I390" s="38"/>
      <c r="J390" s="38" t="s">
        <v>276</v>
      </c>
      <c r="K390" s="39">
        <v>35</v>
      </c>
      <c r="L390" s="26"/>
      <c r="M390" s="4" t="s">
        <v>20</v>
      </c>
      <c r="N390" s="23" t="s">
        <v>7</v>
      </c>
      <c r="O390" s="9" t="str">
        <f t="shared" si="43"/>
        <v>-----</v>
      </c>
      <c r="P390" s="75"/>
      <c r="Q390" s="75"/>
      <c r="S390" s="40" t="str">
        <f t="shared" si="41"/>
        <v>Plano AnualRealizada</v>
      </c>
      <c r="T390" s="40" t="str">
        <f t="shared" si="42"/>
        <v>Plano AnualCultura</v>
      </c>
    </row>
    <row r="391" spans="1:20" ht="15" customHeight="1">
      <c r="A391" s="130" t="s">
        <v>143</v>
      </c>
      <c r="B391" s="59" t="s">
        <v>143</v>
      </c>
      <c r="C391" s="21">
        <v>6</v>
      </c>
      <c r="D391" s="18"/>
      <c r="E391" s="11" t="s">
        <v>5</v>
      </c>
      <c r="F391" s="7" t="s">
        <v>27</v>
      </c>
      <c r="G391" s="4" t="s">
        <v>14</v>
      </c>
      <c r="H391" s="73" t="s">
        <v>387</v>
      </c>
      <c r="I391" s="38"/>
      <c r="J391" s="38" t="s">
        <v>276</v>
      </c>
      <c r="K391" s="39">
        <v>35</v>
      </c>
      <c r="L391" s="26"/>
      <c r="M391" s="4" t="s">
        <v>20</v>
      </c>
      <c r="N391" s="23" t="s">
        <v>7</v>
      </c>
      <c r="O391" s="9" t="str">
        <f t="shared" si="43"/>
        <v>-----</v>
      </c>
      <c r="P391" s="75"/>
      <c r="Q391" s="75"/>
      <c r="S391" s="40" t="str">
        <f t="shared" si="41"/>
        <v>Plano AnualRealizada</v>
      </c>
      <c r="T391" s="40" t="str">
        <f t="shared" si="42"/>
        <v>Plano AnualBiblioteca</v>
      </c>
    </row>
    <row r="392" spans="1:20" ht="15" customHeight="1">
      <c r="A392" s="130" t="s">
        <v>143</v>
      </c>
      <c r="B392" s="59" t="s">
        <v>143</v>
      </c>
      <c r="C392" s="21">
        <v>6</v>
      </c>
      <c r="D392" s="18"/>
      <c r="E392" s="11" t="s">
        <v>5</v>
      </c>
      <c r="F392" s="7" t="s">
        <v>674</v>
      </c>
      <c r="G392" s="4" t="s">
        <v>11</v>
      </c>
      <c r="H392" s="73" t="s">
        <v>423</v>
      </c>
      <c r="I392" s="38"/>
      <c r="J392" s="38" t="s">
        <v>276</v>
      </c>
      <c r="K392" s="39">
        <v>35</v>
      </c>
      <c r="L392" s="26"/>
      <c r="M392" s="4" t="s">
        <v>20</v>
      </c>
      <c r="N392" s="23" t="s">
        <v>7</v>
      </c>
      <c r="O392" s="9" t="str">
        <f t="shared" si="43"/>
        <v>-----</v>
      </c>
      <c r="P392" s="75"/>
      <c r="Q392" s="75"/>
      <c r="S392" s="40" t="str">
        <f t="shared" si="41"/>
        <v>Plano AnualRealizada</v>
      </c>
      <c r="T392" s="40" t="str">
        <f t="shared" si="42"/>
        <v>Plano AnualDesporto</v>
      </c>
    </row>
    <row r="393" spans="1:20" ht="15" customHeight="1">
      <c r="A393" s="130" t="s">
        <v>143</v>
      </c>
      <c r="B393" s="59" t="s">
        <v>143</v>
      </c>
      <c r="C393" s="21">
        <v>6</v>
      </c>
      <c r="D393" s="18"/>
      <c r="E393" s="11" t="s">
        <v>5</v>
      </c>
      <c r="F393" s="7" t="s">
        <v>618</v>
      </c>
      <c r="G393" s="4" t="s">
        <v>11</v>
      </c>
      <c r="H393" s="73" t="s">
        <v>423</v>
      </c>
      <c r="I393" s="38"/>
      <c r="J393" s="38" t="s">
        <v>276</v>
      </c>
      <c r="K393" s="39">
        <v>35</v>
      </c>
      <c r="L393" s="26"/>
      <c r="M393" s="4" t="s">
        <v>20</v>
      </c>
      <c r="N393" s="23" t="s">
        <v>7</v>
      </c>
      <c r="O393" s="9" t="str">
        <f t="shared" si="43"/>
        <v>-----</v>
      </c>
      <c r="P393" s="75"/>
      <c r="Q393" s="75"/>
      <c r="S393" s="40" t="str">
        <f t="shared" si="41"/>
        <v>Plano AnualRealizada</v>
      </c>
      <c r="T393" s="40" t="str">
        <f t="shared" si="42"/>
        <v>Plano AnualDesporto</v>
      </c>
    </row>
    <row r="394" spans="1:20" ht="15" customHeight="1">
      <c r="A394" s="130" t="s">
        <v>143</v>
      </c>
      <c r="B394" s="59" t="s">
        <v>143</v>
      </c>
      <c r="C394" s="21">
        <v>7</v>
      </c>
      <c r="D394" s="18"/>
      <c r="E394" s="11" t="s">
        <v>6</v>
      </c>
      <c r="F394" s="7" t="s">
        <v>27</v>
      </c>
      <c r="G394" s="4" t="s">
        <v>14</v>
      </c>
      <c r="H394" s="73" t="s">
        <v>387</v>
      </c>
      <c r="I394" s="38"/>
      <c r="J394" s="38" t="s">
        <v>276</v>
      </c>
      <c r="K394" s="39">
        <v>35</v>
      </c>
      <c r="L394" s="26"/>
      <c r="M394" s="4" t="s">
        <v>20</v>
      </c>
      <c r="N394" s="23" t="s">
        <v>7</v>
      </c>
      <c r="O394" s="9" t="str">
        <f t="shared" si="43"/>
        <v>-----</v>
      </c>
      <c r="P394" s="75"/>
      <c r="Q394" s="75"/>
      <c r="S394" s="40" t="str">
        <f t="shared" si="41"/>
        <v>Plano AnualRealizada</v>
      </c>
      <c r="T394" s="40" t="str">
        <f t="shared" si="42"/>
        <v>Plano AnualBiblioteca</v>
      </c>
    </row>
    <row r="395" spans="1:20" ht="15" customHeight="1">
      <c r="A395" s="130" t="s">
        <v>143</v>
      </c>
      <c r="B395" s="59" t="s">
        <v>143</v>
      </c>
      <c r="C395" s="21">
        <v>7</v>
      </c>
      <c r="D395" s="18"/>
      <c r="E395" s="11" t="s">
        <v>6</v>
      </c>
      <c r="F395" s="7" t="s">
        <v>619</v>
      </c>
      <c r="G395" s="4" t="s">
        <v>11</v>
      </c>
      <c r="H395" s="73" t="s">
        <v>423</v>
      </c>
      <c r="I395" s="38"/>
      <c r="J395" s="38" t="s">
        <v>276</v>
      </c>
      <c r="K395" s="39">
        <v>35</v>
      </c>
      <c r="L395" s="26"/>
      <c r="M395" s="4" t="s">
        <v>21</v>
      </c>
      <c r="N395" s="23" t="s">
        <v>7</v>
      </c>
      <c r="O395" s="9" t="str">
        <f t="shared" si="43"/>
        <v>-----</v>
      </c>
      <c r="P395" s="75"/>
      <c r="Q395" s="75"/>
      <c r="S395" s="40" t="str">
        <f t="shared" si="41"/>
        <v>Extra PlanoRealizada</v>
      </c>
      <c r="T395" s="40" t="str">
        <f t="shared" si="42"/>
        <v>Extra PlanoDesporto</v>
      </c>
    </row>
    <row r="396" spans="1:20" ht="15" customHeight="1">
      <c r="A396" s="130" t="s">
        <v>143</v>
      </c>
      <c r="B396" s="59" t="s">
        <v>143</v>
      </c>
      <c r="C396" s="21">
        <v>7</v>
      </c>
      <c r="D396" s="18"/>
      <c r="E396" s="11" t="s">
        <v>6</v>
      </c>
      <c r="F396" s="7" t="s">
        <v>675</v>
      </c>
      <c r="G396" s="4" t="s">
        <v>17</v>
      </c>
      <c r="H396" s="73" t="s">
        <v>570</v>
      </c>
      <c r="I396" s="38"/>
      <c r="J396" s="38" t="s">
        <v>276</v>
      </c>
      <c r="K396" s="39">
        <v>35</v>
      </c>
      <c r="L396" s="26"/>
      <c r="M396" s="4" t="s">
        <v>21</v>
      </c>
      <c r="N396" s="23" t="s">
        <v>7</v>
      </c>
      <c r="O396" s="9" t="str">
        <f t="shared" si="43"/>
        <v>-----</v>
      </c>
      <c r="P396" s="75"/>
      <c r="Q396" s="75"/>
      <c r="S396" s="40" t="str">
        <f t="shared" si="41"/>
        <v>Extra PlanoRealizada</v>
      </c>
      <c r="T396" s="40" t="str">
        <f t="shared" si="42"/>
        <v>Extra PlanoDiv. Interno</v>
      </c>
    </row>
    <row r="397" spans="1:20" ht="15" customHeight="1">
      <c r="A397" s="130" t="s">
        <v>143</v>
      </c>
      <c r="B397" s="59" t="s">
        <v>143</v>
      </c>
      <c r="C397" s="21">
        <v>8</v>
      </c>
      <c r="D397" s="18"/>
      <c r="E397" s="11" t="s">
        <v>0</v>
      </c>
      <c r="F397" s="7" t="s">
        <v>336</v>
      </c>
      <c r="G397" s="4" t="s">
        <v>14</v>
      </c>
      <c r="H397" s="73" t="s">
        <v>387</v>
      </c>
      <c r="I397" s="38"/>
      <c r="J397" s="38" t="s">
        <v>276</v>
      </c>
      <c r="K397" s="39">
        <v>40</v>
      </c>
      <c r="L397" s="26"/>
      <c r="M397" s="4" t="s">
        <v>20</v>
      </c>
      <c r="N397" s="23" t="s">
        <v>7</v>
      </c>
      <c r="O397" s="9" t="str">
        <f t="shared" si="43"/>
        <v>-----</v>
      </c>
      <c r="P397" s="75"/>
      <c r="Q397" s="75"/>
      <c r="S397" s="40" t="str">
        <f t="shared" si="41"/>
        <v>Plano AnualRealizada</v>
      </c>
      <c r="T397" s="40" t="str">
        <f t="shared" si="42"/>
        <v>Plano AnualBiblioteca</v>
      </c>
    </row>
    <row r="398" spans="1:20" ht="15" customHeight="1">
      <c r="A398" s="130" t="s">
        <v>143</v>
      </c>
      <c r="B398" s="59" t="s">
        <v>143</v>
      </c>
      <c r="C398" s="21">
        <v>8</v>
      </c>
      <c r="D398" s="18"/>
      <c r="E398" s="11" t="s">
        <v>0</v>
      </c>
      <c r="F398" s="7" t="s">
        <v>34</v>
      </c>
      <c r="G398" s="4" t="s">
        <v>11</v>
      </c>
      <c r="H398" s="73" t="s">
        <v>420</v>
      </c>
      <c r="I398" s="38"/>
      <c r="J398" s="38" t="s">
        <v>276</v>
      </c>
      <c r="K398" s="39">
        <v>40</v>
      </c>
      <c r="L398" s="26"/>
      <c r="M398" s="4" t="s">
        <v>20</v>
      </c>
      <c r="N398" s="23" t="s">
        <v>7</v>
      </c>
      <c r="O398" s="9" t="str">
        <f t="shared" si="43"/>
        <v>-----</v>
      </c>
      <c r="P398" s="75"/>
      <c r="Q398" s="75"/>
      <c r="S398" s="40" t="str">
        <f t="shared" si="41"/>
        <v>Plano AnualRealizada</v>
      </c>
      <c r="T398" s="40" t="str">
        <f t="shared" si="42"/>
        <v>Plano AnualDesporto</v>
      </c>
    </row>
    <row r="399" spans="1:20" ht="15" customHeight="1">
      <c r="A399" s="130" t="s">
        <v>143</v>
      </c>
      <c r="B399" s="59" t="s">
        <v>143</v>
      </c>
      <c r="C399" s="21">
        <v>9</v>
      </c>
      <c r="D399" s="18"/>
      <c r="E399" s="11" t="s">
        <v>1</v>
      </c>
      <c r="F399" s="7"/>
      <c r="G399" s="4"/>
      <c r="H399" s="73"/>
      <c r="I399" s="38"/>
      <c r="J399" s="38" t="s">
        <v>276</v>
      </c>
      <c r="K399" s="39">
        <v>40</v>
      </c>
      <c r="L399" s="26"/>
      <c r="M399" s="4"/>
      <c r="N399" s="23"/>
      <c r="O399" s="9" t="str">
        <f t="shared" si="43"/>
        <v/>
      </c>
      <c r="P399" s="75"/>
      <c r="Q399" s="75"/>
      <c r="S399" s="40" t="str">
        <f t="shared" si="41"/>
        <v/>
      </c>
      <c r="T399" s="40" t="str">
        <f t="shared" si="42"/>
        <v/>
      </c>
    </row>
    <row r="400" spans="1:20" ht="15" customHeight="1">
      <c r="A400" s="130" t="s">
        <v>143</v>
      </c>
      <c r="B400" s="59" t="s">
        <v>143</v>
      </c>
      <c r="C400" s="21">
        <v>10</v>
      </c>
      <c r="D400" s="18"/>
      <c r="E400" s="11" t="s">
        <v>2</v>
      </c>
      <c r="F400" s="7" t="s">
        <v>15</v>
      </c>
      <c r="G400" s="4" t="s">
        <v>15</v>
      </c>
      <c r="H400" s="73" t="s">
        <v>441</v>
      </c>
      <c r="I400" s="38"/>
      <c r="J400" s="38" t="s">
        <v>276</v>
      </c>
      <c r="K400" s="39">
        <v>500</v>
      </c>
      <c r="L400" s="26"/>
      <c r="M400" s="4" t="s">
        <v>20</v>
      </c>
      <c r="N400" s="23" t="s">
        <v>7</v>
      </c>
      <c r="O400" s="9" t="str">
        <f t="shared" si="43"/>
        <v>-----</v>
      </c>
      <c r="P400" s="75"/>
      <c r="Q400" s="75"/>
      <c r="S400" s="40" t="str">
        <f t="shared" si="41"/>
        <v>Plano AnualRealizada</v>
      </c>
      <c r="T400" s="40" t="str">
        <f t="shared" si="42"/>
        <v>Plano AnualCinema</v>
      </c>
    </row>
    <row r="401" spans="1:20" ht="15" customHeight="1">
      <c r="A401" s="130" t="s">
        <v>143</v>
      </c>
      <c r="B401" s="59" t="s">
        <v>143</v>
      </c>
      <c r="C401" s="21">
        <v>10</v>
      </c>
      <c r="D401" s="18"/>
      <c r="E401" s="11" t="s">
        <v>2</v>
      </c>
      <c r="F401" s="7" t="s">
        <v>620</v>
      </c>
      <c r="G401" s="4" t="s">
        <v>11</v>
      </c>
      <c r="H401" s="73" t="s">
        <v>423</v>
      </c>
      <c r="I401" s="38"/>
      <c r="J401" s="38" t="s">
        <v>276</v>
      </c>
      <c r="K401" s="39">
        <v>35</v>
      </c>
      <c r="L401" s="26"/>
      <c r="M401" s="4" t="s">
        <v>20</v>
      </c>
      <c r="N401" s="23" t="s">
        <v>7</v>
      </c>
      <c r="O401" s="9" t="str">
        <f t="shared" si="43"/>
        <v>-----</v>
      </c>
      <c r="P401" s="75"/>
      <c r="Q401" s="75"/>
      <c r="S401" s="40" t="str">
        <f t="shared" si="41"/>
        <v>Plano AnualRealizada</v>
      </c>
      <c r="T401" s="40" t="str">
        <f t="shared" si="42"/>
        <v>Plano AnualDesporto</v>
      </c>
    </row>
    <row r="402" spans="1:20" ht="15" customHeight="1">
      <c r="A402" s="130" t="s">
        <v>143</v>
      </c>
      <c r="B402" s="59" t="s">
        <v>143</v>
      </c>
      <c r="C402" s="21">
        <v>10</v>
      </c>
      <c r="D402" s="18" t="s">
        <v>89</v>
      </c>
      <c r="E402" s="11" t="s">
        <v>2</v>
      </c>
      <c r="F402" s="7" t="s">
        <v>267</v>
      </c>
      <c r="G402" s="4" t="s">
        <v>18</v>
      </c>
      <c r="H402" s="73" t="s">
        <v>418</v>
      </c>
      <c r="I402" s="38"/>
      <c r="J402" s="38" t="s">
        <v>276</v>
      </c>
      <c r="K402" s="39">
        <v>35</v>
      </c>
      <c r="L402" s="26"/>
      <c r="M402" s="4" t="s">
        <v>20</v>
      </c>
      <c r="N402" s="23" t="s">
        <v>7</v>
      </c>
      <c r="O402" s="9" t="str">
        <f t="shared" si="43"/>
        <v>-----</v>
      </c>
      <c r="P402" s="75"/>
      <c r="Q402" s="75"/>
      <c r="S402" s="40" t="str">
        <f t="shared" si="41"/>
        <v>Plano AnualRealizada</v>
      </c>
      <c r="T402" s="40" t="str">
        <f t="shared" si="42"/>
        <v>Plano AnualDiv. Externo</v>
      </c>
    </row>
    <row r="403" spans="1:20" ht="15" customHeight="1">
      <c r="A403" s="130" t="s">
        <v>143</v>
      </c>
      <c r="B403" s="59" t="s">
        <v>143</v>
      </c>
      <c r="C403" s="21">
        <v>11</v>
      </c>
      <c r="D403" s="18"/>
      <c r="E403" s="11" t="s">
        <v>3</v>
      </c>
      <c r="F403" s="7" t="s">
        <v>15</v>
      </c>
      <c r="G403" s="4" t="s">
        <v>15</v>
      </c>
      <c r="H403" s="73" t="s">
        <v>441</v>
      </c>
      <c r="I403" s="38"/>
      <c r="J403" s="38" t="s">
        <v>276</v>
      </c>
      <c r="K403" s="39">
        <v>400</v>
      </c>
      <c r="L403" s="26"/>
      <c r="M403" s="4" t="s">
        <v>20</v>
      </c>
      <c r="N403" s="23" t="s">
        <v>7</v>
      </c>
      <c r="O403" s="9" t="str">
        <f t="shared" si="43"/>
        <v>-----</v>
      </c>
      <c r="P403" s="75"/>
      <c r="Q403" s="75"/>
      <c r="S403" s="40" t="str">
        <f t="shared" si="41"/>
        <v>Plano AnualRealizada</v>
      </c>
      <c r="T403" s="40" t="str">
        <f t="shared" si="42"/>
        <v>Plano AnualCinema</v>
      </c>
    </row>
    <row r="404" spans="1:20" ht="15" customHeight="1">
      <c r="A404" s="130" t="s">
        <v>143</v>
      </c>
      <c r="B404" s="59" t="s">
        <v>143</v>
      </c>
      <c r="C404" s="21">
        <v>11</v>
      </c>
      <c r="D404" s="18"/>
      <c r="E404" s="11" t="s">
        <v>3</v>
      </c>
      <c r="F404" s="7" t="s">
        <v>527</v>
      </c>
      <c r="G404" s="4" t="s">
        <v>13</v>
      </c>
      <c r="H404" s="73" t="s">
        <v>414</v>
      </c>
      <c r="I404" s="38"/>
      <c r="J404" s="38" t="s">
        <v>276</v>
      </c>
      <c r="K404" s="39">
        <v>400</v>
      </c>
      <c r="L404" s="26"/>
      <c r="M404" s="4" t="s">
        <v>20</v>
      </c>
      <c r="N404" s="23" t="s">
        <v>7</v>
      </c>
      <c r="O404" s="9" t="str">
        <f t="shared" si="43"/>
        <v>-----</v>
      </c>
      <c r="P404" s="75"/>
      <c r="Q404" s="75"/>
      <c r="S404" s="40" t="str">
        <f t="shared" si="41"/>
        <v>Plano AnualRealizada</v>
      </c>
      <c r="T404" s="40" t="str">
        <f t="shared" si="42"/>
        <v>Plano AnualMuseu</v>
      </c>
    </row>
    <row r="405" spans="1:20" ht="15" customHeight="1">
      <c r="A405" s="130" t="s">
        <v>143</v>
      </c>
      <c r="B405" s="59" t="s">
        <v>143</v>
      </c>
      <c r="C405" s="21">
        <v>12</v>
      </c>
      <c r="D405" s="18"/>
      <c r="E405" s="11" t="s">
        <v>4</v>
      </c>
      <c r="F405" s="7" t="s">
        <v>15</v>
      </c>
      <c r="G405" s="4" t="s">
        <v>15</v>
      </c>
      <c r="H405" s="73" t="s">
        <v>441</v>
      </c>
      <c r="I405" s="38"/>
      <c r="J405" s="38" t="s">
        <v>276</v>
      </c>
      <c r="K405" s="39">
        <v>400</v>
      </c>
      <c r="L405" s="26"/>
      <c r="M405" s="4" t="s">
        <v>20</v>
      </c>
      <c r="N405" s="23" t="s">
        <v>7</v>
      </c>
      <c r="O405" s="9" t="str">
        <f t="shared" si="43"/>
        <v>-----</v>
      </c>
      <c r="P405" s="75"/>
      <c r="Q405" s="75"/>
      <c r="S405" s="40" t="str">
        <f t="shared" si="41"/>
        <v>Plano AnualRealizada</v>
      </c>
      <c r="T405" s="40" t="str">
        <f t="shared" si="42"/>
        <v>Plano AnualCinema</v>
      </c>
    </row>
    <row r="406" spans="1:20" ht="15" customHeight="1">
      <c r="A406" s="130" t="s">
        <v>143</v>
      </c>
      <c r="B406" s="59" t="s">
        <v>143</v>
      </c>
      <c r="C406" s="21">
        <v>12</v>
      </c>
      <c r="D406" s="18"/>
      <c r="E406" s="11" t="s">
        <v>4</v>
      </c>
      <c r="F406" s="7" t="s">
        <v>34</v>
      </c>
      <c r="G406" s="4" t="s">
        <v>11</v>
      </c>
      <c r="H406" s="73" t="s">
        <v>420</v>
      </c>
      <c r="I406" s="38"/>
      <c r="J406" s="38" t="s">
        <v>276</v>
      </c>
      <c r="K406" s="39">
        <v>400</v>
      </c>
      <c r="L406" s="26"/>
      <c r="M406" s="4" t="s">
        <v>20</v>
      </c>
      <c r="N406" s="23" t="s">
        <v>7</v>
      </c>
      <c r="O406" s="9" t="str">
        <f t="shared" si="43"/>
        <v>-----</v>
      </c>
      <c r="P406" s="75"/>
      <c r="Q406" s="75"/>
      <c r="S406" s="40" t="str">
        <f t="shared" si="41"/>
        <v>Plano AnualRealizada</v>
      </c>
      <c r="T406" s="40" t="str">
        <f t="shared" si="42"/>
        <v>Plano AnualDesporto</v>
      </c>
    </row>
    <row r="407" spans="1:20" ht="15" customHeight="1">
      <c r="A407" s="130" t="s">
        <v>143</v>
      </c>
      <c r="B407" s="59" t="s">
        <v>143</v>
      </c>
      <c r="C407" s="21">
        <v>13</v>
      </c>
      <c r="D407" s="18"/>
      <c r="E407" s="11" t="s">
        <v>5</v>
      </c>
      <c r="F407" s="7" t="s">
        <v>27</v>
      </c>
      <c r="G407" s="4" t="s">
        <v>14</v>
      </c>
      <c r="H407" s="73" t="s">
        <v>387</v>
      </c>
      <c r="I407" s="38"/>
      <c r="J407" s="38" t="s">
        <v>276</v>
      </c>
      <c r="K407" s="39">
        <v>400</v>
      </c>
      <c r="L407" s="26"/>
      <c r="M407" s="4" t="s">
        <v>20</v>
      </c>
      <c r="N407" s="23" t="s">
        <v>7</v>
      </c>
      <c r="O407" s="9" t="str">
        <f t="shared" si="43"/>
        <v>-----</v>
      </c>
      <c r="P407" s="75"/>
      <c r="Q407" s="75"/>
      <c r="S407" s="40" t="str">
        <f t="shared" si="41"/>
        <v>Plano AnualRealizada</v>
      </c>
      <c r="T407" s="40" t="str">
        <f t="shared" si="42"/>
        <v>Plano AnualBiblioteca</v>
      </c>
    </row>
    <row r="408" spans="1:20" ht="15" customHeight="1">
      <c r="A408" s="130" t="s">
        <v>143</v>
      </c>
      <c r="B408" s="59" t="s">
        <v>143</v>
      </c>
      <c r="C408" s="21">
        <v>13</v>
      </c>
      <c r="D408" s="18" t="s">
        <v>94</v>
      </c>
      <c r="E408" s="11" t="s">
        <v>5</v>
      </c>
      <c r="F408" s="7" t="s">
        <v>347</v>
      </c>
      <c r="G408" s="4" t="s">
        <v>152</v>
      </c>
      <c r="H408" s="73" t="s">
        <v>447</v>
      </c>
      <c r="I408" s="38"/>
      <c r="J408" s="38" t="s">
        <v>276</v>
      </c>
      <c r="K408" s="39">
        <v>400</v>
      </c>
      <c r="L408" s="26"/>
      <c r="M408" s="4" t="s">
        <v>20</v>
      </c>
      <c r="N408" s="23" t="s">
        <v>7</v>
      </c>
      <c r="O408" s="9" t="str">
        <f t="shared" si="43"/>
        <v>-----</v>
      </c>
      <c r="P408" s="75"/>
      <c r="Q408" s="75"/>
      <c r="S408" s="40" t="str">
        <f t="shared" si="41"/>
        <v>Plano AnualRealizada</v>
      </c>
      <c r="T408" s="40" t="str">
        <f t="shared" si="42"/>
        <v>Plano AnualEducação</v>
      </c>
    </row>
    <row r="409" spans="1:20" ht="15" customHeight="1">
      <c r="A409" s="130" t="s">
        <v>143</v>
      </c>
      <c r="B409" s="59" t="s">
        <v>143</v>
      </c>
      <c r="C409" s="21">
        <v>14</v>
      </c>
      <c r="D409" s="18"/>
      <c r="E409" s="11" t="s">
        <v>6</v>
      </c>
      <c r="F409" s="7" t="s">
        <v>27</v>
      </c>
      <c r="G409" s="4" t="s">
        <v>14</v>
      </c>
      <c r="H409" s="73" t="s">
        <v>387</v>
      </c>
      <c r="I409" s="38"/>
      <c r="J409" s="38" t="s">
        <v>276</v>
      </c>
      <c r="K409" s="39">
        <v>35</v>
      </c>
      <c r="L409" s="26"/>
      <c r="M409" s="4" t="s">
        <v>20</v>
      </c>
      <c r="N409" s="23" t="s">
        <v>7</v>
      </c>
      <c r="O409" s="9" t="str">
        <f t="shared" si="43"/>
        <v>-----</v>
      </c>
      <c r="P409" s="75"/>
      <c r="Q409" s="75"/>
      <c r="S409" s="40" t="str">
        <f t="shared" si="41"/>
        <v>Plano AnualRealizada</v>
      </c>
      <c r="T409" s="40" t="str">
        <f t="shared" si="42"/>
        <v>Plano AnualBiblioteca</v>
      </c>
    </row>
    <row r="410" spans="1:20" ht="15" customHeight="1">
      <c r="A410" s="130" t="s">
        <v>143</v>
      </c>
      <c r="B410" s="59" t="s">
        <v>143</v>
      </c>
      <c r="C410" s="21">
        <v>15</v>
      </c>
      <c r="D410" s="18"/>
      <c r="E410" s="11" t="s">
        <v>0</v>
      </c>
      <c r="F410" s="7" t="s">
        <v>336</v>
      </c>
      <c r="G410" s="4" t="s">
        <v>14</v>
      </c>
      <c r="H410" s="73" t="s">
        <v>387</v>
      </c>
      <c r="I410" s="38"/>
      <c r="J410" s="38" t="s">
        <v>276</v>
      </c>
      <c r="K410" s="39">
        <v>35</v>
      </c>
      <c r="L410" s="26"/>
      <c r="M410" s="4" t="s">
        <v>20</v>
      </c>
      <c r="N410" s="23" t="s">
        <v>7</v>
      </c>
      <c r="O410" s="9" t="str">
        <f t="shared" si="43"/>
        <v>-----</v>
      </c>
      <c r="P410" s="75"/>
      <c r="Q410" s="75"/>
      <c r="S410" s="40" t="str">
        <f t="shared" si="41"/>
        <v>Plano AnualRealizada</v>
      </c>
      <c r="T410" s="40" t="str">
        <f t="shared" si="42"/>
        <v>Plano AnualBiblioteca</v>
      </c>
    </row>
    <row r="411" spans="1:20" ht="15" customHeight="1">
      <c r="A411" s="130" t="s">
        <v>143</v>
      </c>
      <c r="B411" s="59" t="s">
        <v>143</v>
      </c>
      <c r="C411" s="21">
        <v>15</v>
      </c>
      <c r="D411" s="18"/>
      <c r="E411" s="11" t="s">
        <v>0</v>
      </c>
      <c r="F411" s="7" t="s">
        <v>337</v>
      </c>
      <c r="G411" s="4" t="s">
        <v>14</v>
      </c>
      <c r="H411" s="73" t="s">
        <v>388</v>
      </c>
      <c r="I411" s="38"/>
      <c r="J411" s="38" t="s">
        <v>276</v>
      </c>
      <c r="K411" s="39">
        <v>35</v>
      </c>
      <c r="L411" s="26"/>
      <c r="M411" s="4" t="s">
        <v>20</v>
      </c>
      <c r="N411" s="23" t="s">
        <v>7</v>
      </c>
      <c r="O411" s="9" t="str">
        <f t="shared" si="43"/>
        <v>-----</v>
      </c>
      <c r="P411" s="75"/>
      <c r="Q411" s="75"/>
      <c r="S411" s="40" t="str">
        <f t="shared" si="41"/>
        <v>Plano AnualRealizada</v>
      </c>
      <c r="T411" s="40" t="str">
        <f t="shared" si="42"/>
        <v>Plano AnualBiblioteca</v>
      </c>
    </row>
    <row r="412" spans="1:20" ht="15" customHeight="1">
      <c r="A412" s="130" t="s">
        <v>143</v>
      </c>
      <c r="B412" s="59" t="s">
        <v>143</v>
      </c>
      <c r="C412" s="21">
        <v>15</v>
      </c>
      <c r="D412" s="18"/>
      <c r="E412" s="11" t="s">
        <v>0</v>
      </c>
      <c r="F412" s="7" t="s">
        <v>34</v>
      </c>
      <c r="G412" s="4" t="s">
        <v>11</v>
      </c>
      <c r="H412" s="73" t="s">
        <v>420</v>
      </c>
      <c r="I412" s="38"/>
      <c r="J412" s="38" t="s">
        <v>276</v>
      </c>
      <c r="K412" s="39">
        <v>35</v>
      </c>
      <c r="L412" s="26"/>
      <c r="M412" s="4" t="s">
        <v>20</v>
      </c>
      <c r="N412" s="23" t="s">
        <v>7</v>
      </c>
      <c r="O412" s="9" t="str">
        <f t="shared" si="43"/>
        <v>-----</v>
      </c>
      <c r="P412" s="75"/>
      <c r="Q412" s="75"/>
      <c r="S412" s="40" t="str">
        <f t="shared" si="41"/>
        <v>Plano AnualRealizada</v>
      </c>
      <c r="T412" s="40" t="str">
        <f t="shared" si="42"/>
        <v>Plano AnualDesporto</v>
      </c>
    </row>
    <row r="413" spans="1:20" ht="15" customHeight="1">
      <c r="A413" s="130" t="s">
        <v>143</v>
      </c>
      <c r="B413" s="59" t="s">
        <v>143</v>
      </c>
      <c r="C413" s="21">
        <v>16</v>
      </c>
      <c r="D413" s="18"/>
      <c r="E413" s="11" t="s">
        <v>1</v>
      </c>
      <c r="F413" s="7" t="s">
        <v>189</v>
      </c>
      <c r="G413" s="4" t="s">
        <v>18</v>
      </c>
      <c r="H413" s="73" t="s">
        <v>425</v>
      </c>
      <c r="I413" s="38"/>
      <c r="J413" s="38" t="s">
        <v>276</v>
      </c>
      <c r="K413" s="39">
        <v>100</v>
      </c>
      <c r="L413" s="26"/>
      <c r="M413" s="4" t="s">
        <v>20</v>
      </c>
      <c r="N413" s="23" t="s">
        <v>7</v>
      </c>
      <c r="O413" s="9" t="str">
        <f t="shared" si="43"/>
        <v>-----</v>
      </c>
      <c r="P413" s="75"/>
      <c r="Q413" s="75"/>
      <c r="S413" s="40" t="str">
        <f t="shared" si="41"/>
        <v>Plano AnualRealizada</v>
      </c>
      <c r="T413" s="40" t="str">
        <f t="shared" si="42"/>
        <v>Plano AnualDiv. Externo</v>
      </c>
    </row>
    <row r="414" spans="1:20" ht="15" customHeight="1">
      <c r="A414" s="130" t="s">
        <v>143</v>
      </c>
      <c r="B414" s="59" t="s">
        <v>143</v>
      </c>
      <c r="C414" s="21">
        <v>16</v>
      </c>
      <c r="D414" s="18"/>
      <c r="E414" s="11" t="s">
        <v>1</v>
      </c>
      <c r="F414" s="7" t="s">
        <v>15</v>
      </c>
      <c r="G414" s="4" t="s">
        <v>15</v>
      </c>
      <c r="H414" s="73" t="s">
        <v>441</v>
      </c>
      <c r="I414" s="38"/>
      <c r="J414" s="38" t="s">
        <v>276</v>
      </c>
      <c r="K414" s="39">
        <v>100</v>
      </c>
      <c r="L414" s="26"/>
      <c r="M414" s="4" t="s">
        <v>20</v>
      </c>
      <c r="N414" s="23" t="s">
        <v>7</v>
      </c>
      <c r="O414" s="9" t="str">
        <f t="shared" si="43"/>
        <v>-----</v>
      </c>
      <c r="P414" s="75"/>
      <c r="Q414" s="75"/>
      <c r="S414" s="40" t="str">
        <f t="shared" si="41"/>
        <v>Plano AnualRealizada</v>
      </c>
      <c r="T414" s="40" t="str">
        <f t="shared" si="42"/>
        <v>Plano AnualCinema</v>
      </c>
    </row>
    <row r="415" spans="1:20" ht="15" customHeight="1">
      <c r="A415" s="130" t="s">
        <v>143</v>
      </c>
      <c r="B415" s="59" t="s">
        <v>143</v>
      </c>
      <c r="C415" s="21">
        <v>17</v>
      </c>
      <c r="D415" s="18"/>
      <c r="E415" s="11" t="s">
        <v>2</v>
      </c>
      <c r="F415" s="7"/>
      <c r="G415" s="4"/>
      <c r="H415" s="73"/>
      <c r="I415" s="38"/>
      <c r="J415" s="38" t="s">
        <v>276</v>
      </c>
      <c r="K415" s="39">
        <v>500</v>
      </c>
      <c r="L415" s="26"/>
      <c r="M415" s="4"/>
      <c r="N415" s="23"/>
      <c r="O415" s="9" t="str">
        <f t="shared" si="43"/>
        <v/>
      </c>
      <c r="P415" s="75"/>
      <c r="Q415" s="75"/>
      <c r="S415" s="40" t="str">
        <f t="shared" si="41"/>
        <v/>
      </c>
      <c r="T415" s="40" t="str">
        <f t="shared" si="42"/>
        <v/>
      </c>
    </row>
    <row r="416" spans="1:20" ht="15" customHeight="1">
      <c r="A416" s="130" t="s">
        <v>143</v>
      </c>
      <c r="B416" s="59" t="s">
        <v>143</v>
      </c>
      <c r="C416" s="21">
        <v>18</v>
      </c>
      <c r="D416" s="18"/>
      <c r="E416" s="11" t="s">
        <v>3</v>
      </c>
      <c r="F416" s="7" t="s">
        <v>15</v>
      </c>
      <c r="G416" s="4" t="s">
        <v>15</v>
      </c>
      <c r="H416" s="73" t="s">
        <v>441</v>
      </c>
      <c r="I416" s="38"/>
      <c r="J416" s="38" t="s">
        <v>276</v>
      </c>
      <c r="K416" s="39">
        <v>35</v>
      </c>
      <c r="L416" s="26"/>
      <c r="M416" s="4" t="s">
        <v>20</v>
      </c>
      <c r="N416" s="23" t="s">
        <v>7</v>
      </c>
      <c r="O416" s="9" t="str">
        <f t="shared" si="43"/>
        <v>-----</v>
      </c>
      <c r="P416" s="75"/>
      <c r="Q416" s="75"/>
      <c r="S416" s="40" t="str">
        <f t="shared" ref="S416:S479" si="44">CONCATENATE(M416,N416)</f>
        <v>Plano AnualRealizada</v>
      </c>
      <c r="T416" s="40" t="str">
        <f t="shared" ref="T416:T479" si="45">CONCATENATE(M416,G416)</f>
        <v>Plano AnualCinema</v>
      </c>
    </row>
    <row r="417" spans="1:20" ht="15" customHeight="1">
      <c r="A417" s="130" t="s">
        <v>143</v>
      </c>
      <c r="B417" s="59" t="s">
        <v>143</v>
      </c>
      <c r="C417" s="21">
        <v>18</v>
      </c>
      <c r="D417" s="18"/>
      <c r="E417" s="11" t="s">
        <v>3</v>
      </c>
      <c r="F417" s="7" t="s">
        <v>527</v>
      </c>
      <c r="G417" s="4" t="s">
        <v>13</v>
      </c>
      <c r="H417" s="73" t="s">
        <v>414</v>
      </c>
      <c r="I417" s="38"/>
      <c r="J417" s="38" t="s">
        <v>276</v>
      </c>
      <c r="K417" s="39">
        <v>35</v>
      </c>
      <c r="L417" s="26"/>
      <c r="M417" s="4" t="s">
        <v>20</v>
      </c>
      <c r="N417" s="23" t="s">
        <v>7</v>
      </c>
      <c r="O417" s="9" t="str">
        <f t="shared" si="43"/>
        <v>-----</v>
      </c>
      <c r="P417" s="75"/>
      <c r="Q417" s="75"/>
      <c r="S417" s="40" t="str">
        <f t="shared" si="44"/>
        <v>Plano AnualRealizada</v>
      </c>
      <c r="T417" s="40" t="str">
        <f t="shared" si="45"/>
        <v>Plano AnualMuseu</v>
      </c>
    </row>
    <row r="418" spans="1:20" ht="15" customHeight="1">
      <c r="A418" s="130" t="s">
        <v>143</v>
      </c>
      <c r="B418" s="59" t="s">
        <v>143</v>
      </c>
      <c r="C418" s="21">
        <v>18</v>
      </c>
      <c r="D418" s="18"/>
      <c r="E418" s="11" t="s">
        <v>3</v>
      </c>
      <c r="F418" s="7" t="s">
        <v>390</v>
      </c>
      <c r="G418" s="4" t="s">
        <v>12</v>
      </c>
      <c r="H418" s="73" t="s">
        <v>412</v>
      </c>
      <c r="I418" s="38"/>
      <c r="J418" s="38" t="s">
        <v>276</v>
      </c>
      <c r="K418" s="39">
        <v>35</v>
      </c>
      <c r="L418" s="26"/>
      <c r="M418" s="4" t="s">
        <v>20</v>
      </c>
      <c r="N418" s="23" t="s">
        <v>7</v>
      </c>
      <c r="O418" s="9" t="str">
        <f t="shared" si="43"/>
        <v>-----</v>
      </c>
      <c r="P418" s="75"/>
      <c r="Q418" s="75"/>
      <c r="S418" s="40" t="str">
        <f t="shared" si="44"/>
        <v>Plano AnualRealizada</v>
      </c>
      <c r="T418" s="40" t="str">
        <f t="shared" si="45"/>
        <v>Plano AnualTurismo</v>
      </c>
    </row>
    <row r="419" spans="1:20" ht="15" customHeight="1">
      <c r="A419" s="130" t="s">
        <v>143</v>
      </c>
      <c r="B419" s="59" t="s">
        <v>143</v>
      </c>
      <c r="C419" s="21">
        <v>18</v>
      </c>
      <c r="D419" s="18" t="s">
        <v>96</v>
      </c>
      <c r="E419" s="11" t="s">
        <v>3</v>
      </c>
      <c r="F419" s="7" t="s">
        <v>389</v>
      </c>
      <c r="G419" s="4" t="s">
        <v>12</v>
      </c>
      <c r="H419" s="73" t="s">
        <v>442</v>
      </c>
      <c r="I419" s="38"/>
      <c r="J419" s="38" t="s">
        <v>276</v>
      </c>
      <c r="K419" s="39">
        <v>250</v>
      </c>
      <c r="L419" s="26"/>
      <c r="M419" s="4" t="s">
        <v>20</v>
      </c>
      <c r="N419" s="23" t="s">
        <v>7</v>
      </c>
      <c r="O419" s="9" t="str">
        <f t="shared" si="43"/>
        <v>-----</v>
      </c>
      <c r="P419" s="75"/>
      <c r="Q419" s="75"/>
      <c r="S419" s="40" t="str">
        <f t="shared" si="44"/>
        <v>Plano AnualRealizada</v>
      </c>
      <c r="T419" s="40" t="str">
        <f t="shared" si="45"/>
        <v>Plano AnualTurismo</v>
      </c>
    </row>
    <row r="420" spans="1:20" ht="15" customHeight="1">
      <c r="A420" s="130" t="s">
        <v>143</v>
      </c>
      <c r="B420" s="59" t="s">
        <v>143</v>
      </c>
      <c r="C420" s="21">
        <v>18</v>
      </c>
      <c r="D420" s="18" t="s">
        <v>96</v>
      </c>
      <c r="E420" s="11" t="s">
        <v>3</v>
      </c>
      <c r="F420" s="7" t="s">
        <v>267</v>
      </c>
      <c r="G420" s="4" t="s">
        <v>18</v>
      </c>
      <c r="H420" s="73" t="s">
        <v>418</v>
      </c>
      <c r="I420" s="38"/>
      <c r="J420" s="38" t="s">
        <v>276</v>
      </c>
      <c r="K420" s="39">
        <v>250</v>
      </c>
      <c r="L420" s="26"/>
      <c r="M420" s="4" t="s">
        <v>20</v>
      </c>
      <c r="N420" s="23" t="s">
        <v>7</v>
      </c>
      <c r="O420" s="9" t="str">
        <f t="shared" si="43"/>
        <v>-----</v>
      </c>
      <c r="P420" s="75"/>
      <c r="Q420" s="75"/>
      <c r="S420" s="40" t="str">
        <f t="shared" si="44"/>
        <v>Plano AnualRealizada</v>
      </c>
      <c r="T420" s="40" t="str">
        <f t="shared" si="45"/>
        <v>Plano AnualDiv. Externo</v>
      </c>
    </row>
    <row r="421" spans="1:20" ht="15" customHeight="1">
      <c r="A421" s="130" t="s">
        <v>143</v>
      </c>
      <c r="B421" s="59" t="s">
        <v>143</v>
      </c>
      <c r="C421" s="21">
        <v>19</v>
      </c>
      <c r="D421" s="18"/>
      <c r="E421" s="11" t="s">
        <v>4</v>
      </c>
      <c r="F421" s="7"/>
      <c r="G421" s="4"/>
      <c r="H421" s="73"/>
      <c r="I421" s="38"/>
      <c r="J421" s="38" t="s">
        <v>276</v>
      </c>
      <c r="K421" s="39">
        <v>250</v>
      </c>
      <c r="L421" s="26"/>
      <c r="M421" s="4"/>
      <c r="N421" s="23"/>
      <c r="O421" s="9" t="str">
        <f t="shared" si="43"/>
        <v/>
      </c>
      <c r="P421" s="75"/>
      <c r="Q421" s="75"/>
      <c r="S421" s="40" t="str">
        <f t="shared" si="44"/>
        <v/>
      </c>
      <c r="T421" s="40" t="str">
        <f t="shared" si="45"/>
        <v/>
      </c>
    </row>
    <row r="422" spans="1:20" ht="15" customHeight="1">
      <c r="A422" s="130" t="s">
        <v>143</v>
      </c>
      <c r="B422" s="59" t="s">
        <v>143</v>
      </c>
      <c r="C422" s="21">
        <v>20</v>
      </c>
      <c r="D422" s="18"/>
      <c r="E422" s="11" t="s">
        <v>5</v>
      </c>
      <c r="F422" s="7" t="s">
        <v>27</v>
      </c>
      <c r="G422" s="4" t="s">
        <v>14</v>
      </c>
      <c r="H422" s="73" t="s">
        <v>387</v>
      </c>
      <c r="I422" s="38"/>
      <c r="J422" s="38" t="s">
        <v>276</v>
      </c>
      <c r="K422" s="39">
        <v>250</v>
      </c>
      <c r="L422" s="26"/>
      <c r="M422" s="4" t="s">
        <v>20</v>
      </c>
      <c r="N422" s="23" t="s">
        <v>7</v>
      </c>
      <c r="O422" s="9" t="str">
        <f t="shared" si="43"/>
        <v>-----</v>
      </c>
      <c r="P422" s="75"/>
      <c r="Q422" s="75"/>
      <c r="S422" s="40" t="str">
        <f t="shared" si="44"/>
        <v>Plano AnualRealizada</v>
      </c>
      <c r="T422" s="40" t="str">
        <f t="shared" si="45"/>
        <v>Plano AnualBiblioteca</v>
      </c>
    </row>
    <row r="423" spans="1:20" ht="15" customHeight="1">
      <c r="A423" s="130" t="s">
        <v>143</v>
      </c>
      <c r="B423" s="59" t="s">
        <v>143</v>
      </c>
      <c r="C423" s="21">
        <v>21</v>
      </c>
      <c r="D423" s="18"/>
      <c r="E423" s="11" t="s">
        <v>6</v>
      </c>
      <c r="F423" s="7" t="s">
        <v>27</v>
      </c>
      <c r="G423" s="4" t="s">
        <v>14</v>
      </c>
      <c r="H423" s="73" t="s">
        <v>387</v>
      </c>
      <c r="I423" s="38"/>
      <c r="J423" s="38" t="s">
        <v>276</v>
      </c>
      <c r="K423" s="39">
        <v>35</v>
      </c>
      <c r="L423" s="26"/>
      <c r="M423" s="4" t="s">
        <v>20</v>
      </c>
      <c r="N423" s="23" t="s">
        <v>7</v>
      </c>
      <c r="O423" s="9" t="str">
        <f t="shared" si="43"/>
        <v>-----</v>
      </c>
      <c r="P423" s="75"/>
      <c r="Q423" s="75"/>
      <c r="S423" s="40" t="str">
        <f t="shared" si="44"/>
        <v>Plano AnualRealizada</v>
      </c>
      <c r="T423" s="40" t="str">
        <f t="shared" si="45"/>
        <v>Plano AnualBiblioteca</v>
      </c>
    </row>
    <row r="424" spans="1:20" ht="15" customHeight="1">
      <c r="A424" s="130" t="s">
        <v>143</v>
      </c>
      <c r="B424" s="59" t="s">
        <v>143</v>
      </c>
      <c r="C424" s="21">
        <v>22</v>
      </c>
      <c r="D424" s="18"/>
      <c r="E424" s="11" t="s">
        <v>0</v>
      </c>
      <c r="F424" s="7" t="s">
        <v>336</v>
      </c>
      <c r="G424" s="4" t="s">
        <v>14</v>
      </c>
      <c r="H424" s="73" t="s">
        <v>387</v>
      </c>
      <c r="I424" s="38"/>
      <c r="J424" s="38" t="s">
        <v>276</v>
      </c>
      <c r="K424" s="39">
        <v>35</v>
      </c>
      <c r="L424" s="26"/>
      <c r="M424" s="4" t="s">
        <v>20</v>
      </c>
      <c r="N424" s="23" t="s">
        <v>7</v>
      </c>
      <c r="O424" s="9" t="str">
        <f t="shared" si="43"/>
        <v>-----</v>
      </c>
      <c r="P424" s="75"/>
      <c r="Q424" s="75"/>
      <c r="S424" s="40" t="str">
        <f t="shared" si="44"/>
        <v>Plano AnualRealizada</v>
      </c>
      <c r="T424" s="40" t="str">
        <f t="shared" si="45"/>
        <v>Plano AnualBiblioteca</v>
      </c>
    </row>
    <row r="425" spans="1:20" ht="15" customHeight="1">
      <c r="A425" s="130" t="s">
        <v>143</v>
      </c>
      <c r="B425" s="59" t="s">
        <v>143</v>
      </c>
      <c r="C425" s="21">
        <v>23</v>
      </c>
      <c r="D425" s="18"/>
      <c r="E425" s="11" t="s">
        <v>1</v>
      </c>
      <c r="F425" s="7"/>
      <c r="G425" s="4"/>
      <c r="H425" s="73"/>
      <c r="I425" s="38"/>
      <c r="J425" s="38" t="s">
        <v>276</v>
      </c>
      <c r="K425" s="39">
        <v>35</v>
      </c>
      <c r="L425" s="26"/>
      <c r="M425" s="4"/>
      <c r="N425" s="23"/>
      <c r="O425" s="9" t="str">
        <f t="shared" si="43"/>
        <v/>
      </c>
      <c r="P425" s="75"/>
      <c r="Q425" s="75"/>
      <c r="S425" s="40" t="str">
        <f t="shared" si="44"/>
        <v/>
      </c>
      <c r="T425" s="40" t="str">
        <f t="shared" si="45"/>
        <v/>
      </c>
    </row>
    <row r="426" spans="1:20" ht="15" customHeight="1">
      <c r="A426" s="130" t="s">
        <v>143</v>
      </c>
      <c r="B426" s="59" t="s">
        <v>143</v>
      </c>
      <c r="C426" s="21">
        <v>24</v>
      </c>
      <c r="D426" s="18"/>
      <c r="E426" s="11" t="s">
        <v>2</v>
      </c>
      <c r="F426" s="7"/>
      <c r="G426" s="4"/>
      <c r="H426" s="73"/>
      <c r="I426" s="38"/>
      <c r="J426" s="38" t="s">
        <v>276</v>
      </c>
      <c r="K426" s="39">
        <v>500</v>
      </c>
      <c r="L426" s="26"/>
      <c r="M426" s="4"/>
      <c r="N426" s="23"/>
      <c r="O426" s="9" t="str">
        <f t="shared" si="43"/>
        <v/>
      </c>
      <c r="P426" s="75"/>
      <c r="Q426" s="75"/>
      <c r="S426" s="40" t="str">
        <f t="shared" si="44"/>
        <v/>
      </c>
      <c r="T426" s="40" t="str">
        <f t="shared" si="45"/>
        <v/>
      </c>
    </row>
    <row r="427" spans="1:20" ht="15" customHeight="1">
      <c r="A427" s="130" t="s">
        <v>143</v>
      </c>
      <c r="B427" s="59" t="s">
        <v>143</v>
      </c>
      <c r="C427" s="21">
        <v>24</v>
      </c>
      <c r="D427" s="18" t="s">
        <v>101</v>
      </c>
      <c r="E427" s="11" t="s">
        <v>2</v>
      </c>
      <c r="F427" s="7" t="s">
        <v>182</v>
      </c>
      <c r="G427" s="4" t="s">
        <v>153</v>
      </c>
      <c r="H427" s="73" t="s">
        <v>418</v>
      </c>
      <c r="I427" s="38"/>
      <c r="J427" s="38" t="s">
        <v>276</v>
      </c>
      <c r="K427" s="39">
        <v>35</v>
      </c>
      <c r="L427" s="26"/>
      <c r="M427" s="4" t="s">
        <v>20</v>
      </c>
      <c r="N427" s="23" t="s">
        <v>7</v>
      </c>
      <c r="O427" s="9" t="str">
        <f t="shared" si="43"/>
        <v>-----</v>
      </c>
      <c r="P427" s="75"/>
      <c r="Q427" s="75"/>
      <c r="S427" s="40" t="str">
        <f>CONCATENATE(M427,N427)</f>
        <v>Plano AnualRealizada</v>
      </c>
      <c r="T427" s="40" t="str">
        <f>CONCATENATE(M427,G427)</f>
        <v>Plano AnualCultura</v>
      </c>
    </row>
    <row r="428" spans="1:20" ht="15" customHeight="1">
      <c r="A428" s="130" t="s">
        <v>143</v>
      </c>
      <c r="B428" s="59" t="s">
        <v>143</v>
      </c>
      <c r="C428" s="21">
        <v>25</v>
      </c>
      <c r="D428" s="18"/>
      <c r="E428" s="11" t="s">
        <v>3</v>
      </c>
      <c r="F428" s="7"/>
      <c r="G428" s="4"/>
      <c r="H428" s="73"/>
      <c r="I428" s="38"/>
      <c r="J428" s="38" t="s">
        <v>276</v>
      </c>
      <c r="K428" s="39">
        <v>35</v>
      </c>
      <c r="L428" s="26"/>
      <c r="M428" s="4"/>
      <c r="N428" s="23"/>
      <c r="O428" s="9" t="str">
        <f t="shared" si="43"/>
        <v/>
      </c>
      <c r="P428" s="75"/>
      <c r="Q428" s="75"/>
      <c r="S428" s="40" t="str">
        <f>CONCATENATE(M428,N428)</f>
        <v/>
      </c>
      <c r="T428" s="40" t="str">
        <f>CONCATENATE(M428,G428)</f>
        <v/>
      </c>
    </row>
    <row r="429" spans="1:20" ht="15" customHeight="1">
      <c r="A429" s="130" t="s">
        <v>143</v>
      </c>
      <c r="B429" s="59" t="s">
        <v>143</v>
      </c>
      <c r="C429" s="21">
        <v>25</v>
      </c>
      <c r="D429" s="18" t="s">
        <v>101</v>
      </c>
      <c r="E429" s="11" t="s">
        <v>3</v>
      </c>
      <c r="F429" s="7" t="s">
        <v>642</v>
      </c>
      <c r="G429" s="4" t="s">
        <v>18</v>
      </c>
      <c r="H429" s="73" t="s">
        <v>418</v>
      </c>
      <c r="I429" s="38"/>
      <c r="J429" s="38" t="s">
        <v>276</v>
      </c>
      <c r="K429" s="39">
        <v>35</v>
      </c>
      <c r="L429" s="26"/>
      <c r="M429" s="4" t="s">
        <v>20</v>
      </c>
      <c r="N429" s="23" t="s">
        <v>8</v>
      </c>
      <c r="O429" s="9" t="s">
        <v>30</v>
      </c>
      <c r="P429" s="75"/>
      <c r="Q429" s="75"/>
      <c r="S429" s="40" t="str">
        <f>CONCATENATE(M429,N429)</f>
        <v>Plano AnualCancelada</v>
      </c>
      <c r="T429" s="40" t="str">
        <f>CONCATENATE(M429,G429)</f>
        <v>Plano AnualDiv. Externo</v>
      </c>
    </row>
    <row r="430" spans="1:20" ht="15" customHeight="1">
      <c r="A430" s="130" t="s">
        <v>143</v>
      </c>
      <c r="B430" s="59" t="s">
        <v>143</v>
      </c>
      <c r="C430" s="21">
        <v>25</v>
      </c>
      <c r="D430" s="18" t="s">
        <v>101</v>
      </c>
      <c r="E430" s="11" t="s">
        <v>3</v>
      </c>
      <c r="F430" s="7" t="s">
        <v>267</v>
      </c>
      <c r="G430" s="4" t="s">
        <v>11</v>
      </c>
      <c r="H430" s="73" t="s">
        <v>418</v>
      </c>
      <c r="I430" s="38"/>
      <c r="J430" s="38" t="s">
        <v>276</v>
      </c>
      <c r="K430" s="39">
        <v>35</v>
      </c>
      <c r="L430" s="26"/>
      <c r="M430" s="4" t="s">
        <v>20</v>
      </c>
      <c r="N430" s="23" t="s">
        <v>7</v>
      </c>
      <c r="O430" s="9" t="str">
        <f t="shared" si="43"/>
        <v>-----</v>
      </c>
      <c r="P430" s="75"/>
      <c r="Q430" s="75"/>
      <c r="S430" s="40" t="str">
        <f>CONCATENATE(M430,N430)</f>
        <v>Plano AnualRealizada</v>
      </c>
      <c r="T430" s="40" t="str">
        <f>CONCATENATE(M430,G430)</f>
        <v>Plano AnualDesporto</v>
      </c>
    </row>
    <row r="431" spans="1:20" ht="15" customHeight="1">
      <c r="A431" s="130" t="s">
        <v>143</v>
      </c>
      <c r="B431" s="59" t="s">
        <v>143</v>
      </c>
      <c r="C431" s="21">
        <v>26</v>
      </c>
      <c r="D431" s="18"/>
      <c r="E431" s="11" t="s">
        <v>4</v>
      </c>
      <c r="F431" s="7" t="s">
        <v>15</v>
      </c>
      <c r="G431" s="4" t="s">
        <v>15</v>
      </c>
      <c r="H431" s="73" t="s">
        <v>441</v>
      </c>
      <c r="I431" s="38"/>
      <c r="J431" s="38" t="s">
        <v>276</v>
      </c>
      <c r="K431" s="39">
        <v>500</v>
      </c>
      <c r="L431" s="26"/>
      <c r="M431" s="4" t="s">
        <v>20</v>
      </c>
      <c r="N431" s="23" t="s">
        <v>7</v>
      </c>
      <c r="O431" s="9" t="str">
        <f t="shared" si="43"/>
        <v>-----</v>
      </c>
      <c r="P431" s="75"/>
      <c r="Q431" s="75"/>
      <c r="S431" s="40" t="str">
        <f t="shared" si="44"/>
        <v>Plano AnualRealizada</v>
      </c>
      <c r="T431" s="40" t="str">
        <f t="shared" si="45"/>
        <v>Plano AnualCinema</v>
      </c>
    </row>
    <row r="432" spans="1:20" ht="15" customHeight="1">
      <c r="A432" s="130" t="s">
        <v>143</v>
      </c>
      <c r="B432" s="59" t="s">
        <v>143</v>
      </c>
      <c r="C432" s="21">
        <v>26</v>
      </c>
      <c r="D432" s="18"/>
      <c r="E432" s="11" t="s">
        <v>4</v>
      </c>
      <c r="F432" s="7" t="s">
        <v>34</v>
      </c>
      <c r="G432" s="4" t="s">
        <v>11</v>
      </c>
      <c r="H432" s="73" t="s">
        <v>420</v>
      </c>
      <c r="I432" s="38"/>
      <c r="J432" s="38" t="s">
        <v>276</v>
      </c>
      <c r="K432" s="39">
        <v>35</v>
      </c>
      <c r="L432" s="26"/>
      <c r="M432" s="4" t="s">
        <v>20</v>
      </c>
      <c r="N432" s="23" t="s">
        <v>7</v>
      </c>
      <c r="O432" s="9" t="str">
        <f t="shared" si="43"/>
        <v>-----</v>
      </c>
      <c r="P432" s="75"/>
      <c r="Q432" s="75"/>
      <c r="S432" s="40" t="str">
        <f t="shared" si="44"/>
        <v>Plano AnualRealizada</v>
      </c>
      <c r="T432" s="40" t="str">
        <f t="shared" si="45"/>
        <v>Plano AnualDesporto</v>
      </c>
    </row>
    <row r="433" spans="1:20" ht="15" customHeight="1">
      <c r="A433" s="130" t="s">
        <v>143</v>
      </c>
      <c r="B433" s="59" t="s">
        <v>143</v>
      </c>
      <c r="C433" s="21">
        <v>27</v>
      </c>
      <c r="D433" s="18"/>
      <c r="E433" s="11" t="s">
        <v>5</v>
      </c>
      <c r="F433" s="7" t="s">
        <v>27</v>
      </c>
      <c r="G433" s="4" t="s">
        <v>14</v>
      </c>
      <c r="H433" s="73" t="s">
        <v>387</v>
      </c>
      <c r="I433" s="38"/>
      <c r="J433" s="38" t="s">
        <v>276</v>
      </c>
      <c r="K433" s="39">
        <v>35</v>
      </c>
      <c r="L433" s="26"/>
      <c r="M433" s="4" t="s">
        <v>20</v>
      </c>
      <c r="N433" s="23" t="s">
        <v>7</v>
      </c>
      <c r="O433" s="9" t="str">
        <f t="shared" si="43"/>
        <v>-----</v>
      </c>
      <c r="P433" s="75"/>
      <c r="Q433" s="75"/>
      <c r="S433" s="40" t="str">
        <f t="shared" si="44"/>
        <v>Plano AnualRealizada</v>
      </c>
      <c r="T433" s="40" t="str">
        <f t="shared" si="45"/>
        <v>Plano AnualBiblioteca</v>
      </c>
    </row>
    <row r="434" spans="1:20" ht="15" customHeight="1">
      <c r="A434" s="130" t="s">
        <v>143</v>
      </c>
      <c r="B434" s="59" t="s">
        <v>143</v>
      </c>
      <c r="C434" s="21">
        <v>28</v>
      </c>
      <c r="D434" s="18"/>
      <c r="E434" s="11" t="s">
        <v>6</v>
      </c>
      <c r="F434" s="7" t="s">
        <v>27</v>
      </c>
      <c r="G434" s="4" t="s">
        <v>14</v>
      </c>
      <c r="H434" s="73" t="s">
        <v>387</v>
      </c>
      <c r="I434" s="38"/>
      <c r="J434" s="38" t="s">
        <v>276</v>
      </c>
      <c r="K434" s="39">
        <v>35</v>
      </c>
      <c r="L434" s="26"/>
      <c r="M434" s="4" t="s">
        <v>20</v>
      </c>
      <c r="N434" s="23" t="s">
        <v>7</v>
      </c>
      <c r="O434" s="9" t="str">
        <f t="shared" si="43"/>
        <v>-----</v>
      </c>
      <c r="P434" s="75"/>
      <c r="Q434" s="75"/>
      <c r="S434" s="40" t="str">
        <f t="shared" si="44"/>
        <v>Plano AnualRealizada</v>
      </c>
      <c r="T434" s="40" t="str">
        <f t="shared" si="45"/>
        <v>Plano AnualBiblioteca</v>
      </c>
    </row>
    <row r="435" spans="1:20" ht="15" customHeight="1">
      <c r="A435" s="130" t="s">
        <v>143</v>
      </c>
      <c r="B435" s="59" t="s">
        <v>143</v>
      </c>
      <c r="C435" s="21">
        <v>29</v>
      </c>
      <c r="D435" s="18"/>
      <c r="E435" s="11" t="s">
        <v>0</v>
      </c>
      <c r="F435" s="7" t="s">
        <v>336</v>
      </c>
      <c r="G435" s="4" t="s">
        <v>14</v>
      </c>
      <c r="H435" s="73" t="s">
        <v>387</v>
      </c>
      <c r="I435" s="38"/>
      <c r="J435" s="38" t="s">
        <v>276</v>
      </c>
      <c r="K435" s="39">
        <v>35</v>
      </c>
      <c r="L435" s="26"/>
      <c r="M435" s="4" t="s">
        <v>20</v>
      </c>
      <c r="N435" s="23" t="s">
        <v>7</v>
      </c>
      <c r="O435" s="9" t="str">
        <f t="shared" si="43"/>
        <v>-----</v>
      </c>
      <c r="P435" s="75"/>
      <c r="Q435" s="75"/>
      <c r="S435" s="40" t="str">
        <f t="shared" si="44"/>
        <v>Plano AnualRealizada</v>
      </c>
      <c r="T435" s="40" t="str">
        <f t="shared" si="45"/>
        <v>Plano AnualBiblioteca</v>
      </c>
    </row>
    <row r="436" spans="1:20" ht="15" customHeight="1">
      <c r="A436" s="130" t="s">
        <v>143</v>
      </c>
      <c r="B436" s="59" t="s">
        <v>143</v>
      </c>
      <c r="C436" s="21">
        <v>30</v>
      </c>
      <c r="D436" s="18"/>
      <c r="E436" s="11" t="s">
        <v>1</v>
      </c>
      <c r="F436" s="7" t="s">
        <v>302</v>
      </c>
      <c r="G436" s="4" t="s">
        <v>11</v>
      </c>
      <c r="H436" s="73" t="s">
        <v>424</v>
      </c>
      <c r="I436" s="38"/>
      <c r="J436" s="38" t="s">
        <v>276</v>
      </c>
      <c r="K436" s="39">
        <v>15</v>
      </c>
      <c r="L436" s="26"/>
      <c r="M436" s="4" t="s">
        <v>20</v>
      </c>
      <c r="N436" s="23" t="s">
        <v>7</v>
      </c>
      <c r="O436" s="9" t="str">
        <f t="shared" si="43"/>
        <v>-----</v>
      </c>
      <c r="P436" s="75"/>
      <c r="Q436" s="75"/>
      <c r="S436" s="40" t="str">
        <f t="shared" si="44"/>
        <v>Plano AnualRealizada</v>
      </c>
      <c r="T436" s="40" t="str">
        <f t="shared" si="45"/>
        <v>Plano AnualDesporto</v>
      </c>
    </row>
    <row r="437" spans="1:20" ht="15" customHeight="1">
      <c r="A437" s="130" t="s">
        <v>144</v>
      </c>
      <c r="B437" s="59" t="s">
        <v>144</v>
      </c>
      <c r="C437" s="21" t="s">
        <v>36</v>
      </c>
      <c r="D437" s="18"/>
      <c r="E437" s="11" t="s">
        <v>38</v>
      </c>
      <c r="F437" s="7" t="s">
        <v>342</v>
      </c>
      <c r="G437" s="4" t="s">
        <v>14</v>
      </c>
      <c r="H437" s="73" t="s">
        <v>388</v>
      </c>
      <c r="I437" s="38"/>
      <c r="J437" s="38" t="s">
        <v>276</v>
      </c>
      <c r="K437" s="39">
        <v>20</v>
      </c>
      <c r="L437" s="26"/>
      <c r="M437" s="4" t="s">
        <v>20</v>
      </c>
      <c r="N437" s="23" t="s">
        <v>7</v>
      </c>
      <c r="O437" s="9" t="str">
        <f t="shared" si="43"/>
        <v>-----</v>
      </c>
      <c r="P437" s="75"/>
      <c r="Q437" s="64"/>
      <c r="S437" s="40" t="str">
        <f t="shared" si="44"/>
        <v>Plano AnualRealizada</v>
      </c>
      <c r="T437" s="40" t="str">
        <f t="shared" si="45"/>
        <v>Plano AnualBiblioteca</v>
      </c>
    </row>
    <row r="438" spans="1:20" ht="15" customHeight="1">
      <c r="A438" s="130" t="s">
        <v>144</v>
      </c>
      <c r="B438" s="59" t="s">
        <v>144</v>
      </c>
      <c r="C438" s="21" t="s">
        <v>36</v>
      </c>
      <c r="D438" s="18"/>
      <c r="E438" s="11" t="s">
        <v>38</v>
      </c>
      <c r="F438" s="7" t="s">
        <v>229</v>
      </c>
      <c r="G438" s="4" t="s">
        <v>11</v>
      </c>
      <c r="H438" s="73" t="s">
        <v>432</v>
      </c>
      <c r="I438" s="38"/>
      <c r="J438" s="38" t="s">
        <v>276</v>
      </c>
      <c r="K438" s="39">
        <v>30</v>
      </c>
      <c r="L438" s="26"/>
      <c r="M438" s="4" t="s">
        <v>20</v>
      </c>
      <c r="N438" s="23" t="s">
        <v>7</v>
      </c>
      <c r="O438" s="9" t="str">
        <f t="shared" ref="O438:O485" si="46">IF(N438="Cancelada","Inserir o motivo",IF(N438="Alterada","Inserir o motivo",IF(N438="Definida","situação a alterar",IF(N438="","",IF(N438="Por definir","sem data marcada",IF(N438="Realizada","-----"))))))</f>
        <v>-----</v>
      </c>
      <c r="P438" s="75"/>
      <c r="Q438" s="64"/>
      <c r="S438" s="40" t="str">
        <f t="shared" si="44"/>
        <v>Plano AnualRealizada</v>
      </c>
      <c r="T438" s="40" t="str">
        <f t="shared" si="45"/>
        <v>Plano AnualDesporto</v>
      </c>
    </row>
    <row r="439" spans="1:20" ht="15" customHeight="1">
      <c r="A439" s="130" t="s">
        <v>144</v>
      </c>
      <c r="B439" s="59" t="s">
        <v>144</v>
      </c>
      <c r="C439" s="21">
        <v>1</v>
      </c>
      <c r="D439" s="18"/>
      <c r="E439" s="11" t="s">
        <v>2</v>
      </c>
      <c r="F439" s="7" t="s">
        <v>621</v>
      </c>
      <c r="G439" s="4" t="s">
        <v>16</v>
      </c>
      <c r="H439" s="73" t="s">
        <v>566</v>
      </c>
      <c r="I439" s="38"/>
      <c r="J439" s="38" t="s">
        <v>276</v>
      </c>
      <c r="K439" s="39">
        <v>35</v>
      </c>
      <c r="L439" s="26"/>
      <c r="M439" s="4" t="s">
        <v>21</v>
      </c>
      <c r="N439" s="23" t="s">
        <v>8</v>
      </c>
      <c r="O439" s="9" t="s">
        <v>30</v>
      </c>
      <c r="P439" s="75"/>
      <c r="Q439" s="64"/>
      <c r="S439" s="40" t="str">
        <f t="shared" si="44"/>
        <v>Extra PlanoCancelada</v>
      </c>
      <c r="T439" s="40" t="str">
        <f t="shared" si="45"/>
        <v>Extra PlanoEspetáculo</v>
      </c>
    </row>
    <row r="440" spans="1:20" ht="15" customHeight="1">
      <c r="A440" s="130" t="s">
        <v>144</v>
      </c>
      <c r="B440" s="59" t="s">
        <v>144</v>
      </c>
      <c r="C440" s="21">
        <v>1</v>
      </c>
      <c r="D440" s="18" t="s">
        <v>76</v>
      </c>
      <c r="E440" s="11" t="s">
        <v>2</v>
      </c>
      <c r="F440" s="7" t="s">
        <v>231</v>
      </c>
      <c r="G440" s="4" t="s">
        <v>18</v>
      </c>
      <c r="H440" s="73" t="s">
        <v>418</v>
      </c>
      <c r="I440" s="38"/>
      <c r="J440" s="38" t="s">
        <v>276</v>
      </c>
      <c r="K440" s="39">
        <v>35</v>
      </c>
      <c r="L440" s="26"/>
      <c r="M440" s="4" t="s">
        <v>20</v>
      </c>
      <c r="N440" s="23" t="s">
        <v>7</v>
      </c>
      <c r="O440" s="9" t="str">
        <f t="shared" ref="O440:O443" si="47">IF(N440="Cancelada","Inserir o motivo",IF(N440="Alterada","Inserir o motivo",IF(N440="Definida","situação a alterar",IF(N440="","",IF(N440="Por definir","sem data marcada",IF(N440="Realizada","-----"))))))</f>
        <v>-----</v>
      </c>
      <c r="P440" s="75"/>
      <c r="Q440" s="64"/>
      <c r="S440" s="40" t="str">
        <f t="shared" si="44"/>
        <v>Plano AnualRealizada</v>
      </c>
      <c r="T440" s="40" t="str">
        <f t="shared" si="45"/>
        <v>Plano AnualDiv. Externo</v>
      </c>
    </row>
    <row r="441" spans="1:20" ht="15" customHeight="1">
      <c r="A441" s="130" t="s">
        <v>144</v>
      </c>
      <c r="B441" s="59" t="s">
        <v>144</v>
      </c>
      <c r="C441" s="21">
        <v>2</v>
      </c>
      <c r="D441" s="18"/>
      <c r="E441" s="11" t="s">
        <v>3</v>
      </c>
      <c r="F441" s="7" t="s">
        <v>527</v>
      </c>
      <c r="G441" s="4" t="s">
        <v>13</v>
      </c>
      <c r="H441" s="73" t="s">
        <v>414</v>
      </c>
      <c r="I441" s="38"/>
      <c r="J441" s="38" t="s">
        <v>276</v>
      </c>
      <c r="K441" s="39">
        <v>35</v>
      </c>
      <c r="L441" s="26"/>
      <c r="M441" s="4" t="s">
        <v>20</v>
      </c>
      <c r="N441" s="23" t="s">
        <v>7</v>
      </c>
      <c r="O441" s="9"/>
      <c r="P441" s="75"/>
      <c r="Q441" s="64"/>
      <c r="S441" s="40" t="str">
        <f t="shared" si="44"/>
        <v>Plano AnualRealizada</v>
      </c>
      <c r="T441" s="40" t="str">
        <f t="shared" si="45"/>
        <v>Plano AnualMuseu</v>
      </c>
    </row>
    <row r="442" spans="1:20" ht="15" customHeight="1">
      <c r="A442" s="130" t="s">
        <v>144</v>
      </c>
      <c r="B442" s="59" t="s">
        <v>144</v>
      </c>
      <c r="C442" s="21">
        <v>2</v>
      </c>
      <c r="D442" s="18"/>
      <c r="E442" s="11" t="s">
        <v>3</v>
      </c>
      <c r="F442" s="7" t="s">
        <v>622</v>
      </c>
      <c r="G442" s="4" t="s">
        <v>18</v>
      </c>
      <c r="H442" s="73" t="s">
        <v>418</v>
      </c>
      <c r="I442" s="38"/>
      <c r="J442" s="38" t="s">
        <v>276</v>
      </c>
      <c r="K442" s="39">
        <v>35</v>
      </c>
      <c r="L442" s="26"/>
      <c r="M442" s="4" t="s">
        <v>20</v>
      </c>
      <c r="N442" s="23" t="s">
        <v>8</v>
      </c>
      <c r="O442" s="9" t="s">
        <v>30</v>
      </c>
      <c r="P442" s="75"/>
      <c r="Q442" s="64"/>
      <c r="S442" s="40" t="str">
        <f t="shared" si="44"/>
        <v>Plano AnualCancelada</v>
      </c>
      <c r="T442" s="40" t="str">
        <f t="shared" si="45"/>
        <v>Plano AnualDiv. Externo</v>
      </c>
    </row>
    <row r="443" spans="1:20" ht="15" customHeight="1">
      <c r="A443" s="130" t="s">
        <v>144</v>
      </c>
      <c r="B443" s="59" t="s">
        <v>144</v>
      </c>
      <c r="C443" s="21">
        <v>3</v>
      </c>
      <c r="D443" s="18"/>
      <c r="E443" s="11" t="s">
        <v>4</v>
      </c>
      <c r="F443" s="7" t="s">
        <v>34</v>
      </c>
      <c r="G443" s="4" t="s">
        <v>11</v>
      </c>
      <c r="H443" s="73" t="s">
        <v>420</v>
      </c>
      <c r="I443" s="38"/>
      <c r="J443" s="38" t="s">
        <v>276</v>
      </c>
      <c r="K443" s="39">
        <v>35</v>
      </c>
      <c r="L443" s="26"/>
      <c r="M443" s="4" t="s">
        <v>20</v>
      </c>
      <c r="N443" s="23" t="s">
        <v>7</v>
      </c>
      <c r="O443" s="9" t="str">
        <f t="shared" si="47"/>
        <v>-----</v>
      </c>
      <c r="P443" s="75"/>
      <c r="Q443" s="64"/>
      <c r="S443" s="40" t="str">
        <f t="shared" si="44"/>
        <v>Plano AnualRealizada</v>
      </c>
      <c r="T443" s="40" t="str">
        <f t="shared" si="45"/>
        <v>Plano AnualDesporto</v>
      </c>
    </row>
    <row r="444" spans="1:20" ht="15" customHeight="1">
      <c r="A444" s="130" t="s">
        <v>144</v>
      </c>
      <c r="B444" s="59" t="s">
        <v>144</v>
      </c>
      <c r="C444" s="21">
        <v>3</v>
      </c>
      <c r="D444" s="18"/>
      <c r="E444" s="11" t="s">
        <v>4</v>
      </c>
      <c r="F444" s="7" t="s">
        <v>676</v>
      </c>
      <c r="G444" s="4" t="s">
        <v>16</v>
      </c>
      <c r="H444" s="73" t="s">
        <v>540</v>
      </c>
      <c r="I444" s="38"/>
      <c r="J444" s="38" t="s">
        <v>276</v>
      </c>
      <c r="K444" s="39">
        <v>35</v>
      </c>
      <c r="L444" s="26"/>
      <c r="M444" s="4" t="s">
        <v>21</v>
      </c>
      <c r="N444" s="23" t="s">
        <v>7</v>
      </c>
      <c r="O444" s="9" t="str">
        <f t="shared" si="46"/>
        <v>-----</v>
      </c>
      <c r="P444" s="75"/>
      <c r="Q444" s="64"/>
      <c r="S444" s="40" t="str">
        <f t="shared" si="44"/>
        <v>Extra PlanoRealizada</v>
      </c>
      <c r="T444" s="40" t="str">
        <f t="shared" si="45"/>
        <v>Extra PlanoEspetáculo</v>
      </c>
    </row>
    <row r="445" spans="1:20" ht="15" customHeight="1">
      <c r="A445" s="130" t="s">
        <v>144</v>
      </c>
      <c r="B445" s="59" t="s">
        <v>144</v>
      </c>
      <c r="C445" s="21">
        <v>4</v>
      </c>
      <c r="D445" s="18"/>
      <c r="E445" s="11" t="s">
        <v>5</v>
      </c>
      <c r="F445" s="7" t="s">
        <v>485</v>
      </c>
      <c r="G445" s="4" t="s">
        <v>11</v>
      </c>
      <c r="H445" s="73" t="s">
        <v>423</v>
      </c>
      <c r="I445" s="38"/>
      <c r="J445" s="38" t="s">
        <v>276</v>
      </c>
      <c r="K445" s="39">
        <v>15</v>
      </c>
      <c r="L445" s="26"/>
      <c r="M445" s="4" t="s">
        <v>20</v>
      </c>
      <c r="N445" s="23" t="s">
        <v>7</v>
      </c>
      <c r="O445" s="9" t="str">
        <f t="shared" si="46"/>
        <v>-----</v>
      </c>
      <c r="P445" s="75"/>
      <c r="Q445" s="64"/>
      <c r="S445" s="40" t="str">
        <f t="shared" si="44"/>
        <v>Plano AnualRealizada</v>
      </c>
      <c r="T445" s="40" t="str">
        <f t="shared" si="45"/>
        <v>Plano AnualDesporto</v>
      </c>
    </row>
    <row r="446" spans="1:20" ht="15" customHeight="1">
      <c r="A446" s="130" t="s">
        <v>144</v>
      </c>
      <c r="B446" s="59" t="s">
        <v>144</v>
      </c>
      <c r="C446" s="21">
        <v>5</v>
      </c>
      <c r="D446" s="18"/>
      <c r="E446" s="11" t="s">
        <v>6</v>
      </c>
      <c r="F446" s="7"/>
      <c r="G446" s="4"/>
      <c r="H446" s="73"/>
      <c r="I446" s="38"/>
      <c r="J446" s="38" t="s">
        <v>276</v>
      </c>
      <c r="K446" s="39">
        <v>35</v>
      </c>
      <c r="L446" s="26"/>
      <c r="M446" s="4"/>
      <c r="N446" s="23"/>
      <c r="O446" s="9" t="str">
        <f t="shared" si="46"/>
        <v/>
      </c>
      <c r="P446" s="75"/>
      <c r="Q446" s="64"/>
      <c r="S446" s="40" t="str">
        <f t="shared" si="44"/>
        <v/>
      </c>
      <c r="T446" s="40" t="str">
        <f t="shared" si="45"/>
        <v/>
      </c>
    </row>
    <row r="447" spans="1:20" ht="15" customHeight="1">
      <c r="A447" s="130" t="s">
        <v>144</v>
      </c>
      <c r="B447" s="59" t="s">
        <v>144</v>
      </c>
      <c r="C447" s="21">
        <v>6</v>
      </c>
      <c r="D447" s="18"/>
      <c r="E447" s="11" t="s">
        <v>0</v>
      </c>
      <c r="F447" s="7" t="s">
        <v>34</v>
      </c>
      <c r="G447" s="4" t="s">
        <v>11</v>
      </c>
      <c r="H447" s="73" t="s">
        <v>420</v>
      </c>
      <c r="I447" s="38"/>
      <c r="J447" s="38" t="s">
        <v>276</v>
      </c>
      <c r="K447" s="39">
        <v>35</v>
      </c>
      <c r="L447" s="26"/>
      <c r="M447" s="4" t="s">
        <v>20</v>
      </c>
      <c r="N447" s="23" t="s">
        <v>7</v>
      </c>
      <c r="O447" s="9" t="str">
        <f t="shared" si="46"/>
        <v>-----</v>
      </c>
      <c r="P447" s="75"/>
      <c r="Q447" s="64"/>
      <c r="S447" s="40" t="str">
        <f t="shared" si="44"/>
        <v>Plano AnualRealizada</v>
      </c>
      <c r="T447" s="40" t="str">
        <f t="shared" si="45"/>
        <v>Plano AnualDesporto</v>
      </c>
    </row>
    <row r="448" spans="1:20" ht="15" customHeight="1">
      <c r="A448" s="130" t="s">
        <v>144</v>
      </c>
      <c r="B448" s="59" t="s">
        <v>144</v>
      </c>
      <c r="C448" s="21">
        <v>7</v>
      </c>
      <c r="D448" s="18"/>
      <c r="E448" s="11" t="s">
        <v>1</v>
      </c>
      <c r="F448" s="7"/>
      <c r="G448" s="4"/>
      <c r="H448" s="73"/>
      <c r="I448" s="38"/>
      <c r="J448" s="38" t="s">
        <v>276</v>
      </c>
      <c r="K448" s="39">
        <v>35</v>
      </c>
      <c r="L448" s="26"/>
      <c r="M448" s="4"/>
      <c r="N448" s="23"/>
      <c r="O448" s="9" t="str">
        <f t="shared" si="46"/>
        <v/>
      </c>
      <c r="P448" s="75"/>
      <c r="Q448" s="64"/>
      <c r="S448" s="40" t="str">
        <f t="shared" si="44"/>
        <v/>
      </c>
      <c r="T448" s="40" t="str">
        <f t="shared" si="45"/>
        <v/>
      </c>
    </row>
    <row r="449" spans="1:20" ht="15" customHeight="1">
      <c r="A449" s="130" t="s">
        <v>144</v>
      </c>
      <c r="B449" s="59" t="s">
        <v>144</v>
      </c>
      <c r="C449" s="21">
        <v>8</v>
      </c>
      <c r="D449" s="18"/>
      <c r="E449" s="11" t="s">
        <v>2</v>
      </c>
      <c r="F449" s="7"/>
      <c r="G449" s="4"/>
      <c r="H449" s="73"/>
      <c r="I449" s="38"/>
      <c r="J449" s="38" t="s">
        <v>276</v>
      </c>
      <c r="K449" s="39">
        <v>35</v>
      </c>
      <c r="L449" s="26"/>
      <c r="M449" s="4"/>
      <c r="N449" s="23"/>
      <c r="O449" s="9" t="str">
        <f t="shared" si="46"/>
        <v/>
      </c>
      <c r="P449" s="75"/>
      <c r="Q449" s="64"/>
      <c r="S449" s="40" t="str">
        <f t="shared" si="44"/>
        <v/>
      </c>
      <c r="T449" s="40" t="str">
        <f t="shared" si="45"/>
        <v/>
      </c>
    </row>
    <row r="450" spans="1:20" ht="15" customHeight="1">
      <c r="A450" s="130" t="s">
        <v>144</v>
      </c>
      <c r="B450" s="59" t="s">
        <v>144</v>
      </c>
      <c r="C450" s="21">
        <v>9</v>
      </c>
      <c r="D450" s="18"/>
      <c r="E450" s="11" t="s">
        <v>3</v>
      </c>
      <c r="F450" s="7" t="s">
        <v>681</v>
      </c>
      <c r="G450" s="4" t="s">
        <v>16</v>
      </c>
      <c r="H450" s="73" t="s">
        <v>566</v>
      </c>
      <c r="I450" s="38"/>
      <c r="J450" s="38" t="s">
        <v>276</v>
      </c>
      <c r="K450" s="39">
        <v>35</v>
      </c>
      <c r="L450" s="26"/>
      <c r="M450" s="4" t="s">
        <v>21</v>
      </c>
      <c r="N450" s="23" t="s">
        <v>7</v>
      </c>
      <c r="O450" s="9"/>
      <c r="P450" s="75"/>
      <c r="Q450" s="64"/>
      <c r="S450" s="40" t="str">
        <f t="shared" si="44"/>
        <v>Extra PlanoRealizada</v>
      </c>
      <c r="T450" s="40" t="str">
        <f t="shared" si="45"/>
        <v>Extra PlanoEspetáculo</v>
      </c>
    </row>
    <row r="451" spans="1:20" ht="15" customHeight="1">
      <c r="A451" s="130" t="s">
        <v>144</v>
      </c>
      <c r="B451" s="59" t="s">
        <v>144</v>
      </c>
      <c r="C451" s="21">
        <v>9</v>
      </c>
      <c r="D451" s="18"/>
      <c r="E451" s="11" t="s">
        <v>3</v>
      </c>
      <c r="F451" s="7" t="s">
        <v>527</v>
      </c>
      <c r="G451" s="4" t="s">
        <v>13</v>
      </c>
      <c r="H451" s="73" t="s">
        <v>414</v>
      </c>
      <c r="I451" s="38"/>
      <c r="J451" s="38" t="s">
        <v>276</v>
      </c>
      <c r="K451" s="39">
        <v>35</v>
      </c>
      <c r="L451" s="26"/>
      <c r="M451" s="4" t="s">
        <v>20</v>
      </c>
      <c r="N451" s="23" t="s">
        <v>7</v>
      </c>
      <c r="O451" s="9"/>
      <c r="P451" s="75"/>
      <c r="Q451" s="64"/>
      <c r="S451" s="40" t="str">
        <f t="shared" si="44"/>
        <v>Plano AnualRealizada</v>
      </c>
      <c r="T451" s="40" t="str">
        <f t="shared" si="45"/>
        <v>Plano AnualMuseu</v>
      </c>
    </row>
    <row r="452" spans="1:20" ht="15" customHeight="1">
      <c r="A452" s="130" t="s">
        <v>144</v>
      </c>
      <c r="B452" s="59" t="s">
        <v>144</v>
      </c>
      <c r="C452" s="21">
        <v>10</v>
      </c>
      <c r="D452" s="18"/>
      <c r="E452" s="11" t="s">
        <v>4</v>
      </c>
      <c r="F452" s="7" t="s">
        <v>34</v>
      </c>
      <c r="G452" s="4" t="s">
        <v>11</v>
      </c>
      <c r="H452" s="73" t="s">
        <v>420</v>
      </c>
      <c r="I452" s="38"/>
      <c r="J452" s="38" t="s">
        <v>276</v>
      </c>
      <c r="K452" s="39">
        <v>35</v>
      </c>
      <c r="L452" s="26"/>
      <c r="M452" s="4" t="s">
        <v>20</v>
      </c>
      <c r="N452" s="23" t="s">
        <v>7</v>
      </c>
      <c r="O452" s="9" t="str">
        <f t="shared" si="46"/>
        <v>-----</v>
      </c>
      <c r="P452" s="75"/>
      <c r="Q452" s="64"/>
      <c r="S452" s="40" t="str">
        <f t="shared" si="44"/>
        <v>Plano AnualRealizada</v>
      </c>
      <c r="T452" s="40" t="str">
        <f t="shared" si="45"/>
        <v>Plano AnualDesporto</v>
      </c>
    </row>
    <row r="453" spans="1:20" ht="15" customHeight="1">
      <c r="A453" s="130" t="s">
        <v>144</v>
      </c>
      <c r="B453" s="59" t="s">
        <v>144</v>
      </c>
      <c r="C453" s="21">
        <v>11</v>
      </c>
      <c r="D453" s="18" t="s">
        <v>105</v>
      </c>
      <c r="E453" s="11" t="s">
        <v>5</v>
      </c>
      <c r="F453" s="7" t="s">
        <v>262</v>
      </c>
      <c r="G453" s="4" t="s">
        <v>11</v>
      </c>
      <c r="H453" s="73" t="s">
        <v>423</v>
      </c>
      <c r="I453" s="38"/>
      <c r="J453" s="38" t="s">
        <v>276</v>
      </c>
      <c r="K453" s="39">
        <v>35</v>
      </c>
      <c r="L453" s="26"/>
      <c r="M453" s="4" t="s">
        <v>20</v>
      </c>
      <c r="N453" s="23" t="s">
        <v>7</v>
      </c>
      <c r="O453" s="9" t="str">
        <f t="shared" si="46"/>
        <v>-----</v>
      </c>
      <c r="P453" s="75"/>
      <c r="Q453" s="64"/>
      <c r="S453" s="40" t="str">
        <f t="shared" si="44"/>
        <v>Plano AnualRealizada</v>
      </c>
      <c r="T453" s="40" t="str">
        <f t="shared" si="45"/>
        <v>Plano AnualDesporto</v>
      </c>
    </row>
    <row r="454" spans="1:20" ht="15" customHeight="1">
      <c r="A454" s="130" t="s">
        <v>144</v>
      </c>
      <c r="B454" s="59" t="s">
        <v>144</v>
      </c>
      <c r="C454" s="21">
        <v>12</v>
      </c>
      <c r="D454" s="18"/>
      <c r="E454" s="11" t="s">
        <v>6</v>
      </c>
      <c r="F454" s="7"/>
      <c r="G454" s="4"/>
      <c r="H454" s="73"/>
      <c r="I454" s="38"/>
      <c r="J454" s="38" t="s">
        <v>276</v>
      </c>
      <c r="K454" s="39">
        <v>35</v>
      </c>
      <c r="L454" s="26"/>
      <c r="M454" s="4"/>
      <c r="N454" s="23"/>
      <c r="O454" s="9" t="str">
        <f t="shared" si="46"/>
        <v/>
      </c>
      <c r="P454" s="75"/>
      <c r="Q454" s="64"/>
      <c r="S454" s="40" t="str">
        <f t="shared" si="44"/>
        <v/>
      </c>
      <c r="T454" s="40" t="str">
        <f t="shared" si="45"/>
        <v/>
      </c>
    </row>
    <row r="455" spans="1:20" ht="15" customHeight="1">
      <c r="A455" s="130" t="s">
        <v>144</v>
      </c>
      <c r="B455" s="59" t="s">
        <v>144</v>
      </c>
      <c r="C455" s="21">
        <v>13</v>
      </c>
      <c r="D455" s="18" t="s">
        <v>93</v>
      </c>
      <c r="E455" s="11" t="s">
        <v>0</v>
      </c>
      <c r="F455" s="7" t="s">
        <v>678</v>
      </c>
      <c r="G455" s="4" t="s">
        <v>11</v>
      </c>
      <c r="H455" s="73" t="s">
        <v>418</v>
      </c>
      <c r="I455" s="38"/>
      <c r="J455" s="38" t="s">
        <v>276</v>
      </c>
      <c r="K455" s="39">
        <v>15</v>
      </c>
      <c r="L455" s="26"/>
      <c r="M455" s="4" t="s">
        <v>20</v>
      </c>
      <c r="N455" s="23" t="s">
        <v>7</v>
      </c>
      <c r="O455" s="9" t="str">
        <f t="shared" si="46"/>
        <v>-----</v>
      </c>
      <c r="P455" s="75"/>
      <c r="Q455" s="64"/>
      <c r="S455" s="40" t="str">
        <f t="shared" si="44"/>
        <v>Plano AnualRealizada</v>
      </c>
      <c r="T455" s="40" t="str">
        <f t="shared" si="45"/>
        <v>Plano AnualDesporto</v>
      </c>
    </row>
    <row r="456" spans="1:20" ht="15" customHeight="1">
      <c r="A456" s="130" t="s">
        <v>144</v>
      </c>
      <c r="B456" s="59" t="s">
        <v>144</v>
      </c>
      <c r="C456" s="21">
        <v>13</v>
      </c>
      <c r="D456" s="18"/>
      <c r="E456" s="11" t="s">
        <v>0</v>
      </c>
      <c r="F456" s="7" t="s">
        <v>34</v>
      </c>
      <c r="G456" s="4" t="s">
        <v>11</v>
      </c>
      <c r="H456" s="73" t="s">
        <v>420</v>
      </c>
      <c r="I456" s="38"/>
      <c r="J456" s="38" t="s">
        <v>276</v>
      </c>
      <c r="K456" s="39">
        <v>15</v>
      </c>
      <c r="L456" s="26"/>
      <c r="M456" s="4" t="s">
        <v>20</v>
      </c>
      <c r="N456" s="23" t="s">
        <v>7</v>
      </c>
      <c r="O456" s="9" t="str">
        <f t="shared" si="46"/>
        <v>-----</v>
      </c>
      <c r="P456" s="75"/>
      <c r="Q456" s="64"/>
      <c r="S456" s="40" t="str">
        <f t="shared" si="44"/>
        <v>Plano AnualRealizada</v>
      </c>
      <c r="T456" s="40" t="str">
        <f t="shared" si="45"/>
        <v>Plano AnualDesporto</v>
      </c>
    </row>
    <row r="457" spans="1:20" ht="15" customHeight="1">
      <c r="A457" s="130" t="s">
        <v>144</v>
      </c>
      <c r="B457" s="59" t="s">
        <v>144</v>
      </c>
      <c r="C457" s="21">
        <v>14</v>
      </c>
      <c r="D457" s="18"/>
      <c r="E457" s="11" t="s">
        <v>1</v>
      </c>
      <c r="F457" s="7" t="s">
        <v>602</v>
      </c>
      <c r="G457" s="4" t="s">
        <v>15</v>
      </c>
      <c r="H457" s="73" t="s">
        <v>441</v>
      </c>
      <c r="I457" s="38"/>
      <c r="J457" s="38" t="s">
        <v>276</v>
      </c>
      <c r="K457" s="39">
        <v>15</v>
      </c>
      <c r="L457" s="26"/>
      <c r="M457" s="4" t="s">
        <v>20</v>
      </c>
      <c r="N457" s="23" t="s">
        <v>7</v>
      </c>
      <c r="O457" s="9" t="str">
        <f t="shared" si="46"/>
        <v>-----</v>
      </c>
      <c r="P457" s="75"/>
      <c r="Q457" s="64"/>
      <c r="S457" s="40" t="str">
        <f t="shared" si="44"/>
        <v>Plano AnualRealizada</v>
      </c>
      <c r="T457" s="40" t="str">
        <f t="shared" si="45"/>
        <v>Plano AnualCinema</v>
      </c>
    </row>
    <row r="458" spans="1:20" ht="15" customHeight="1">
      <c r="A458" s="130" t="s">
        <v>144</v>
      </c>
      <c r="B458" s="59" t="s">
        <v>144</v>
      </c>
      <c r="C458" s="21">
        <v>15</v>
      </c>
      <c r="D458" s="18"/>
      <c r="E458" s="11" t="s">
        <v>2</v>
      </c>
      <c r="F458" s="7" t="s">
        <v>34</v>
      </c>
      <c r="G458" s="4" t="s">
        <v>11</v>
      </c>
      <c r="H458" s="73" t="s">
        <v>420</v>
      </c>
      <c r="I458" s="38"/>
      <c r="J458" s="38" t="s">
        <v>276</v>
      </c>
      <c r="K458" s="39">
        <v>35</v>
      </c>
      <c r="L458" s="26"/>
      <c r="M458" s="4" t="s">
        <v>20</v>
      </c>
      <c r="N458" s="23" t="s">
        <v>7</v>
      </c>
      <c r="O458" s="9" t="str">
        <f t="shared" si="46"/>
        <v>-----</v>
      </c>
      <c r="P458" s="75"/>
      <c r="Q458" s="64"/>
      <c r="S458" s="40" t="str">
        <f t="shared" si="44"/>
        <v>Plano AnualRealizada</v>
      </c>
      <c r="T458" s="40" t="str">
        <f t="shared" si="45"/>
        <v>Plano AnualDesporto</v>
      </c>
    </row>
    <row r="459" spans="1:20" ht="15" customHeight="1">
      <c r="A459" s="130" t="s">
        <v>144</v>
      </c>
      <c r="B459" s="59" t="s">
        <v>144</v>
      </c>
      <c r="C459" s="21">
        <v>15</v>
      </c>
      <c r="D459" s="18"/>
      <c r="E459" s="11" t="s">
        <v>2</v>
      </c>
      <c r="F459" s="7" t="s">
        <v>602</v>
      </c>
      <c r="G459" s="4" t="s">
        <v>15</v>
      </c>
      <c r="H459" s="73" t="s">
        <v>441</v>
      </c>
      <c r="I459" s="38"/>
      <c r="J459" s="38" t="s">
        <v>276</v>
      </c>
      <c r="K459" s="39">
        <v>35</v>
      </c>
      <c r="L459" s="26"/>
      <c r="M459" s="4" t="s">
        <v>20</v>
      </c>
      <c r="N459" s="23" t="s">
        <v>7</v>
      </c>
      <c r="O459" s="9" t="str">
        <f t="shared" si="46"/>
        <v>-----</v>
      </c>
      <c r="P459" s="75"/>
      <c r="Q459" s="64"/>
      <c r="S459" s="40" t="str">
        <f t="shared" si="44"/>
        <v>Plano AnualRealizada</v>
      </c>
      <c r="T459" s="40" t="str">
        <f t="shared" si="45"/>
        <v>Plano AnualCinema</v>
      </c>
    </row>
    <row r="460" spans="1:20" ht="15" customHeight="1">
      <c r="A460" s="130" t="s">
        <v>144</v>
      </c>
      <c r="B460" s="59" t="s">
        <v>144</v>
      </c>
      <c r="C460" s="21">
        <v>15</v>
      </c>
      <c r="D460" s="18"/>
      <c r="E460" s="11" t="s">
        <v>2</v>
      </c>
      <c r="F460" s="7" t="s">
        <v>469</v>
      </c>
      <c r="G460" s="4" t="s">
        <v>16</v>
      </c>
      <c r="H460" s="73" t="s">
        <v>434</v>
      </c>
      <c r="I460" s="38"/>
      <c r="J460" s="38" t="s">
        <v>276</v>
      </c>
      <c r="K460" s="39">
        <v>35</v>
      </c>
      <c r="L460" s="26"/>
      <c r="M460" s="4" t="s">
        <v>20</v>
      </c>
      <c r="N460" s="23" t="s">
        <v>7</v>
      </c>
      <c r="O460" s="9" t="str">
        <f t="shared" si="46"/>
        <v>-----</v>
      </c>
      <c r="P460" s="75"/>
      <c r="Q460" s="64"/>
      <c r="S460" s="40" t="str">
        <f t="shared" si="44"/>
        <v>Plano AnualRealizada</v>
      </c>
      <c r="T460" s="40" t="str">
        <f t="shared" si="45"/>
        <v>Plano AnualEspetáculo</v>
      </c>
    </row>
    <row r="461" spans="1:20" ht="15" customHeight="1">
      <c r="A461" s="130" t="s">
        <v>144</v>
      </c>
      <c r="B461" s="59" t="s">
        <v>144</v>
      </c>
      <c r="C461" s="21">
        <v>15</v>
      </c>
      <c r="D461" s="18"/>
      <c r="E461" s="11" t="s">
        <v>2</v>
      </c>
      <c r="F461" s="7" t="s">
        <v>682</v>
      </c>
      <c r="G461" s="4" t="s">
        <v>15</v>
      </c>
      <c r="H461" s="73" t="s">
        <v>441</v>
      </c>
      <c r="I461" s="38"/>
      <c r="J461" s="38" t="s">
        <v>276</v>
      </c>
      <c r="K461" s="39">
        <v>35</v>
      </c>
      <c r="L461" s="26"/>
      <c r="M461" s="4" t="s">
        <v>20</v>
      </c>
      <c r="N461" s="23" t="s">
        <v>7</v>
      </c>
      <c r="O461" s="9" t="str">
        <f t="shared" si="46"/>
        <v>-----</v>
      </c>
      <c r="P461" s="75"/>
      <c r="Q461" s="64"/>
      <c r="S461" s="40" t="str">
        <f t="shared" si="44"/>
        <v>Plano AnualRealizada</v>
      </c>
      <c r="T461" s="40" t="str">
        <f t="shared" si="45"/>
        <v>Plano AnualCinema</v>
      </c>
    </row>
    <row r="462" spans="1:20" ht="15" customHeight="1">
      <c r="A462" s="130" t="s">
        <v>144</v>
      </c>
      <c r="B462" s="59" t="s">
        <v>144</v>
      </c>
      <c r="C462" s="21">
        <v>15</v>
      </c>
      <c r="D462" s="18" t="s">
        <v>94</v>
      </c>
      <c r="E462" s="11" t="s">
        <v>2</v>
      </c>
      <c r="F462" s="7" t="s">
        <v>680</v>
      </c>
      <c r="G462" s="4" t="s">
        <v>18</v>
      </c>
      <c r="H462" s="73" t="s">
        <v>425</v>
      </c>
      <c r="I462" s="38"/>
      <c r="J462" s="38" t="s">
        <v>276</v>
      </c>
      <c r="K462" s="39">
        <v>35</v>
      </c>
      <c r="L462" s="26"/>
      <c r="M462" s="4" t="s">
        <v>20</v>
      </c>
      <c r="N462" s="23" t="s">
        <v>7</v>
      </c>
      <c r="O462" s="9" t="str">
        <f t="shared" si="46"/>
        <v>-----</v>
      </c>
      <c r="P462" s="75"/>
      <c r="Q462" s="64"/>
      <c r="S462" s="40" t="str">
        <f t="shared" si="44"/>
        <v>Plano AnualRealizada</v>
      </c>
      <c r="T462" s="40" t="str">
        <f t="shared" si="45"/>
        <v>Plano AnualDiv. Externo</v>
      </c>
    </row>
    <row r="463" spans="1:20" ht="15" customHeight="1">
      <c r="A463" s="130" t="s">
        <v>144</v>
      </c>
      <c r="B463" s="59" t="s">
        <v>144</v>
      </c>
      <c r="C463" s="21">
        <v>16</v>
      </c>
      <c r="D463" s="18"/>
      <c r="E463" s="11" t="s">
        <v>3</v>
      </c>
      <c r="F463" s="7" t="s">
        <v>630</v>
      </c>
      <c r="G463" s="4" t="s">
        <v>16</v>
      </c>
      <c r="H463" s="73" t="s">
        <v>566</v>
      </c>
      <c r="I463" s="38"/>
      <c r="J463" s="38" t="s">
        <v>276</v>
      </c>
      <c r="K463" s="39">
        <v>250</v>
      </c>
      <c r="L463" s="26"/>
      <c r="M463" s="4" t="s">
        <v>20</v>
      </c>
      <c r="N463" s="23" t="s">
        <v>7</v>
      </c>
      <c r="O463" s="9" t="str">
        <f t="shared" si="46"/>
        <v>-----</v>
      </c>
      <c r="P463" s="75"/>
      <c r="Q463" s="64"/>
      <c r="S463" s="40" t="str">
        <f t="shared" si="44"/>
        <v>Plano AnualRealizada</v>
      </c>
      <c r="T463" s="40" t="str">
        <f t="shared" si="45"/>
        <v>Plano AnualEspetáculo</v>
      </c>
    </row>
    <row r="464" spans="1:20" ht="15" customHeight="1">
      <c r="A464" s="130" t="s">
        <v>144</v>
      </c>
      <c r="B464" s="59" t="s">
        <v>144</v>
      </c>
      <c r="C464" s="21">
        <v>16</v>
      </c>
      <c r="D464" s="18"/>
      <c r="E464" s="11" t="s">
        <v>3</v>
      </c>
      <c r="F464" s="7" t="s">
        <v>602</v>
      </c>
      <c r="G464" s="4" t="s">
        <v>15</v>
      </c>
      <c r="H464" s="73" t="s">
        <v>441</v>
      </c>
      <c r="I464" s="38"/>
      <c r="J464" s="38" t="s">
        <v>276</v>
      </c>
      <c r="K464" s="39">
        <v>250</v>
      </c>
      <c r="L464" s="26"/>
      <c r="M464" s="4" t="s">
        <v>20</v>
      </c>
      <c r="N464" s="23" t="s">
        <v>7</v>
      </c>
      <c r="O464" s="9" t="str">
        <f t="shared" si="46"/>
        <v>-----</v>
      </c>
      <c r="P464" s="75"/>
      <c r="Q464" s="64"/>
      <c r="S464" s="40" t="str">
        <f t="shared" si="44"/>
        <v>Plano AnualRealizada</v>
      </c>
      <c r="T464" s="40" t="str">
        <f t="shared" si="45"/>
        <v>Plano AnualCinema</v>
      </c>
    </row>
    <row r="465" spans="1:20" ht="15" customHeight="1">
      <c r="A465" s="130" t="s">
        <v>144</v>
      </c>
      <c r="B465" s="59" t="s">
        <v>144</v>
      </c>
      <c r="C465" s="21">
        <v>16</v>
      </c>
      <c r="D465" s="18"/>
      <c r="E465" s="11" t="s">
        <v>3</v>
      </c>
      <c r="F465" s="7" t="s">
        <v>527</v>
      </c>
      <c r="G465" s="4" t="s">
        <v>15</v>
      </c>
      <c r="H465" s="73" t="s">
        <v>414</v>
      </c>
      <c r="I465" s="38"/>
      <c r="J465" s="38" t="s">
        <v>276</v>
      </c>
      <c r="K465" s="39">
        <v>250</v>
      </c>
      <c r="L465" s="26"/>
      <c r="M465" s="4" t="s">
        <v>20</v>
      </c>
      <c r="N465" s="23" t="s">
        <v>7</v>
      </c>
      <c r="O465" s="9" t="str">
        <f t="shared" si="46"/>
        <v>-----</v>
      </c>
      <c r="P465" s="75"/>
      <c r="Q465" s="64"/>
      <c r="S465" s="40" t="str">
        <f t="shared" si="44"/>
        <v>Plano AnualRealizada</v>
      </c>
      <c r="T465" s="40" t="str">
        <f t="shared" si="45"/>
        <v>Plano AnualCinema</v>
      </c>
    </row>
    <row r="466" spans="1:20" ht="15" customHeight="1">
      <c r="A466" s="130" t="s">
        <v>144</v>
      </c>
      <c r="B466" s="59" t="s">
        <v>144</v>
      </c>
      <c r="C466" s="21">
        <v>17</v>
      </c>
      <c r="D466" s="18"/>
      <c r="E466" s="11" t="s">
        <v>4</v>
      </c>
      <c r="F466" s="7" t="s">
        <v>34</v>
      </c>
      <c r="G466" s="4" t="s">
        <v>11</v>
      </c>
      <c r="H466" s="73" t="s">
        <v>420</v>
      </c>
      <c r="I466" s="38"/>
      <c r="J466" s="38" t="s">
        <v>276</v>
      </c>
      <c r="K466" s="39">
        <v>250</v>
      </c>
      <c r="L466" s="26"/>
      <c r="M466" s="4" t="s">
        <v>20</v>
      </c>
      <c r="N466" s="23" t="s">
        <v>7</v>
      </c>
      <c r="O466" s="9" t="str">
        <f t="shared" si="46"/>
        <v>-----</v>
      </c>
      <c r="P466" s="75"/>
      <c r="Q466" s="64"/>
      <c r="S466" s="40" t="str">
        <f t="shared" si="44"/>
        <v>Plano AnualRealizada</v>
      </c>
      <c r="T466" s="40" t="str">
        <f t="shared" si="45"/>
        <v>Plano AnualDesporto</v>
      </c>
    </row>
    <row r="467" spans="1:20" ht="15" customHeight="1">
      <c r="A467" s="130" t="s">
        <v>144</v>
      </c>
      <c r="B467" s="59" t="s">
        <v>144</v>
      </c>
      <c r="C467" s="21">
        <v>17</v>
      </c>
      <c r="D467" s="18"/>
      <c r="E467" s="11" t="s">
        <v>4</v>
      </c>
      <c r="F467" s="7" t="s">
        <v>602</v>
      </c>
      <c r="G467" s="4" t="s">
        <v>15</v>
      </c>
      <c r="H467" s="73" t="s">
        <v>441</v>
      </c>
      <c r="I467" s="38"/>
      <c r="J467" s="38" t="s">
        <v>276</v>
      </c>
      <c r="K467" s="39">
        <v>250</v>
      </c>
      <c r="L467" s="26"/>
      <c r="M467" s="4" t="s">
        <v>20</v>
      </c>
      <c r="N467" s="23" t="s">
        <v>7</v>
      </c>
      <c r="O467" s="9" t="str">
        <f t="shared" si="46"/>
        <v>-----</v>
      </c>
      <c r="P467" s="75"/>
      <c r="Q467" s="64"/>
      <c r="S467" s="40" t="str">
        <f t="shared" si="44"/>
        <v>Plano AnualRealizada</v>
      </c>
      <c r="T467" s="40" t="str">
        <f t="shared" si="45"/>
        <v>Plano AnualCinema</v>
      </c>
    </row>
    <row r="468" spans="1:20" ht="15" customHeight="1">
      <c r="A468" s="130" t="s">
        <v>144</v>
      </c>
      <c r="B468" s="59" t="s">
        <v>144</v>
      </c>
      <c r="C468" s="21">
        <v>17</v>
      </c>
      <c r="D468" s="18"/>
      <c r="E468" s="11" t="s">
        <v>4</v>
      </c>
      <c r="F468" s="7" t="s">
        <v>633</v>
      </c>
      <c r="G468" s="4" t="s">
        <v>18</v>
      </c>
      <c r="H468" s="73" t="s">
        <v>418</v>
      </c>
      <c r="I468" s="38"/>
      <c r="J468" s="38" t="s">
        <v>276</v>
      </c>
      <c r="K468" s="39">
        <v>250</v>
      </c>
      <c r="L468" s="26"/>
      <c r="M468" s="4"/>
      <c r="N468" s="23" t="s">
        <v>50</v>
      </c>
      <c r="O468" s="9" t="s">
        <v>51</v>
      </c>
      <c r="P468" s="75"/>
      <c r="Q468" s="64"/>
      <c r="S468" s="40" t="str">
        <f t="shared" si="44"/>
        <v>Alterada</v>
      </c>
      <c r="T468" s="40" t="str">
        <f t="shared" si="45"/>
        <v>Div. Externo</v>
      </c>
    </row>
    <row r="469" spans="1:20" ht="15" customHeight="1">
      <c r="A469" s="130" t="s">
        <v>144</v>
      </c>
      <c r="B469" s="59" t="s">
        <v>144</v>
      </c>
      <c r="C469" s="21">
        <v>18</v>
      </c>
      <c r="D469" s="18" t="s">
        <v>98</v>
      </c>
      <c r="E469" s="11" t="s">
        <v>5</v>
      </c>
      <c r="F469" s="7" t="s">
        <v>679</v>
      </c>
      <c r="G469" s="4" t="s">
        <v>11</v>
      </c>
      <c r="H469" s="73" t="s">
        <v>418</v>
      </c>
      <c r="I469" s="38"/>
      <c r="J469" s="38" t="s">
        <v>276</v>
      </c>
      <c r="K469" s="39">
        <v>35</v>
      </c>
      <c r="L469" s="26"/>
      <c r="M469" s="4" t="s">
        <v>20</v>
      </c>
      <c r="N469" s="23" t="s">
        <v>7</v>
      </c>
      <c r="O469" s="9" t="str">
        <f t="shared" si="46"/>
        <v>-----</v>
      </c>
      <c r="P469" s="75"/>
      <c r="Q469" s="64"/>
      <c r="S469" s="40" t="str">
        <f t="shared" si="44"/>
        <v>Plano AnualRealizada</v>
      </c>
      <c r="T469" s="40" t="str">
        <f t="shared" si="45"/>
        <v>Plano AnualDesporto</v>
      </c>
    </row>
    <row r="470" spans="1:20" ht="15" customHeight="1">
      <c r="A470" s="130" t="s">
        <v>144</v>
      </c>
      <c r="B470" s="59" t="s">
        <v>144</v>
      </c>
      <c r="C470" s="21">
        <v>19</v>
      </c>
      <c r="D470" s="18"/>
      <c r="E470" s="11" t="s">
        <v>6</v>
      </c>
      <c r="F470" s="7"/>
      <c r="G470" s="4"/>
      <c r="H470" s="73"/>
      <c r="I470" s="38"/>
      <c r="J470" s="38" t="s">
        <v>276</v>
      </c>
      <c r="K470" s="39">
        <v>35</v>
      </c>
      <c r="L470" s="26"/>
      <c r="M470" s="4"/>
      <c r="N470" s="23"/>
      <c r="O470" s="9" t="str">
        <f t="shared" si="46"/>
        <v/>
      </c>
      <c r="P470" s="75"/>
      <c r="Q470" s="64"/>
      <c r="S470" s="40" t="str">
        <f t="shared" si="44"/>
        <v/>
      </c>
      <c r="T470" s="40" t="str">
        <f t="shared" si="45"/>
        <v/>
      </c>
    </row>
    <row r="471" spans="1:20" ht="15" customHeight="1">
      <c r="A471" s="130" t="s">
        <v>144</v>
      </c>
      <c r="B471" s="59" t="s">
        <v>144</v>
      </c>
      <c r="C471" s="21">
        <v>20</v>
      </c>
      <c r="D471" s="18"/>
      <c r="E471" s="11" t="s">
        <v>0</v>
      </c>
      <c r="F471" s="7" t="s">
        <v>34</v>
      </c>
      <c r="G471" s="4" t="s">
        <v>11</v>
      </c>
      <c r="H471" s="73" t="s">
        <v>420</v>
      </c>
      <c r="I471" s="38"/>
      <c r="J471" s="38" t="s">
        <v>276</v>
      </c>
      <c r="K471" s="39">
        <v>35</v>
      </c>
      <c r="L471" s="26"/>
      <c r="M471" s="4" t="s">
        <v>20</v>
      </c>
      <c r="N471" s="23" t="s">
        <v>7</v>
      </c>
      <c r="O471" s="9" t="str">
        <f t="shared" si="46"/>
        <v>-----</v>
      </c>
      <c r="P471" s="75"/>
      <c r="Q471" s="64"/>
      <c r="S471" s="40" t="str">
        <f t="shared" si="44"/>
        <v>Plano AnualRealizada</v>
      </c>
      <c r="T471" s="40" t="str">
        <f t="shared" si="45"/>
        <v>Plano AnualDesporto</v>
      </c>
    </row>
    <row r="472" spans="1:20" ht="15" customHeight="1">
      <c r="A472" s="130" t="s">
        <v>144</v>
      </c>
      <c r="B472" s="59" t="s">
        <v>144</v>
      </c>
      <c r="C472" s="21">
        <v>21</v>
      </c>
      <c r="D472" s="18"/>
      <c r="E472" s="11" t="s">
        <v>1</v>
      </c>
      <c r="F472" s="7"/>
      <c r="G472" s="4"/>
      <c r="H472" s="73"/>
      <c r="I472" s="38"/>
      <c r="J472" s="38" t="s">
        <v>276</v>
      </c>
      <c r="K472" s="39">
        <v>35</v>
      </c>
      <c r="L472" s="26"/>
      <c r="M472" s="4"/>
      <c r="N472" s="23"/>
      <c r="O472" s="9" t="str">
        <f t="shared" si="46"/>
        <v/>
      </c>
      <c r="P472" s="75"/>
      <c r="Q472" s="64"/>
      <c r="S472" s="40" t="str">
        <f t="shared" si="44"/>
        <v/>
      </c>
      <c r="T472" s="40" t="str">
        <f t="shared" si="45"/>
        <v/>
      </c>
    </row>
    <row r="473" spans="1:20" ht="15" customHeight="1">
      <c r="A473" s="130" t="s">
        <v>144</v>
      </c>
      <c r="B473" s="59" t="s">
        <v>144</v>
      </c>
      <c r="C473" s="21">
        <v>22</v>
      </c>
      <c r="D473" s="18"/>
      <c r="E473" s="11" t="s">
        <v>2</v>
      </c>
      <c r="F473" s="7" t="s">
        <v>682</v>
      </c>
      <c r="G473" s="4" t="s">
        <v>153</v>
      </c>
      <c r="H473" s="73" t="s">
        <v>441</v>
      </c>
      <c r="I473" s="38"/>
      <c r="J473" s="38" t="s">
        <v>276</v>
      </c>
      <c r="K473" s="39">
        <v>50</v>
      </c>
      <c r="L473" s="26"/>
      <c r="M473" s="4" t="s">
        <v>20</v>
      </c>
      <c r="N473" s="23" t="s">
        <v>7</v>
      </c>
      <c r="O473" s="9" t="str">
        <f t="shared" si="46"/>
        <v>-----</v>
      </c>
      <c r="P473" s="75"/>
      <c r="Q473" s="64"/>
      <c r="S473" s="40" t="str">
        <f t="shared" si="44"/>
        <v>Plano AnualRealizada</v>
      </c>
      <c r="T473" s="40" t="str">
        <f t="shared" si="45"/>
        <v>Plano AnualCultura</v>
      </c>
    </row>
    <row r="474" spans="1:20" ht="15" customHeight="1">
      <c r="A474" s="130" t="s">
        <v>144</v>
      </c>
      <c r="B474" s="59" t="s">
        <v>144</v>
      </c>
      <c r="C474" s="21">
        <v>22</v>
      </c>
      <c r="D474" s="18" t="s">
        <v>99</v>
      </c>
      <c r="E474" s="11" t="s">
        <v>2</v>
      </c>
      <c r="F474" s="7" t="s">
        <v>176</v>
      </c>
      <c r="G474" s="4" t="s">
        <v>11</v>
      </c>
      <c r="H474" s="73" t="s">
        <v>418</v>
      </c>
      <c r="I474" s="38"/>
      <c r="J474" s="38" t="s">
        <v>276</v>
      </c>
      <c r="K474" s="39">
        <v>35</v>
      </c>
      <c r="L474" s="26"/>
      <c r="M474" s="4" t="s">
        <v>20</v>
      </c>
      <c r="N474" s="23" t="s">
        <v>7</v>
      </c>
      <c r="O474" s="9" t="str">
        <f t="shared" si="46"/>
        <v>-----</v>
      </c>
      <c r="P474" s="75"/>
      <c r="Q474" s="64"/>
      <c r="S474" s="40" t="str">
        <f t="shared" si="44"/>
        <v>Plano AnualRealizada</v>
      </c>
      <c r="T474" s="40" t="str">
        <f t="shared" si="45"/>
        <v>Plano AnualDesporto</v>
      </c>
    </row>
    <row r="475" spans="1:20" ht="15" customHeight="1">
      <c r="A475" s="130" t="s">
        <v>144</v>
      </c>
      <c r="B475" s="59" t="s">
        <v>144</v>
      </c>
      <c r="C475" s="21">
        <v>23</v>
      </c>
      <c r="D475" s="18"/>
      <c r="E475" s="11" t="s">
        <v>3</v>
      </c>
      <c r="F475" s="7"/>
      <c r="G475" s="4"/>
      <c r="H475" s="73"/>
      <c r="I475" s="38"/>
      <c r="J475" s="38" t="s">
        <v>276</v>
      </c>
      <c r="K475" s="39">
        <v>35</v>
      </c>
      <c r="L475" s="26"/>
      <c r="M475" s="4"/>
      <c r="N475" s="23"/>
      <c r="O475" s="9" t="str">
        <f t="shared" si="46"/>
        <v/>
      </c>
      <c r="P475" s="75"/>
      <c r="Q475" s="64"/>
      <c r="S475" s="40" t="str">
        <f t="shared" si="44"/>
        <v/>
      </c>
      <c r="T475" s="40" t="str">
        <f t="shared" si="45"/>
        <v/>
      </c>
    </row>
    <row r="476" spans="1:20" ht="15" customHeight="1">
      <c r="A476" s="130" t="s">
        <v>144</v>
      </c>
      <c r="B476" s="59" t="s">
        <v>144</v>
      </c>
      <c r="C476" s="21">
        <v>24</v>
      </c>
      <c r="D476" s="18"/>
      <c r="E476" s="11" t="s">
        <v>4</v>
      </c>
      <c r="F476" s="7" t="s">
        <v>34</v>
      </c>
      <c r="G476" s="4" t="s">
        <v>11</v>
      </c>
      <c r="H476" s="73" t="s">
        <v>420</v>
      </c>
      <c r="I476" s="38"/>
      <c r="J476" s="38" t="s">
        <v>276</v>
      </c>
      <c r="K476" s="39">
        <v>35</v>
      </c>
      <c r="L476" s="26"/>
      <c r="M476" s="4" t="s">
        <v>20</v>
      </c>
      <c r="N476" s="23" t="s">
        <v>7</v>
      </c>
      <c r="O476" s="9" t="str">
        <f t="shared" si="46"/>
        <v>-----</v>
      </c>
      <c r="P476" s="75"/>
      <c r="Q476" s="64"/>
      <c r="S476" s="40" t="str">
        <f t="shared" si="44"/>
        <v>Plano AnualRealizada</v>
      </c>
      <c r="T476" s="40" t="str">
        <f t="shared" si="45"/>
        <v>Plano AnualDesporto</v>
      </c>
    </row>
    <row r="477" spans="1:20" ht="15" customHeight="1">
      <c r="A477" s="130" t="s">
        <v>144</v>
      </c>
      <c r="B477" s="59" t="s">
        <v>144</v>
      </c>
      <c r="C477" s="21">
        <v>25</v>
      </c>
      <c r="D477" s="18" t="s">
        <v>107</v>
      </c>
      <c r="E477" s="11" t="s">
        <v>5</v>
      </c>
      <c r="F477" s="7" t="s">
        <v>686</v>
      </c>
      <c r="G477" s="4" t="s">
        <v>18</v>
      </c>
      <c r="H477" s="73" t="s">
        <v>418</v>
      </c>
      <c r="I477" s="38"/>
      <c r="J477" s="38" t="s">
        <v>276</v>
      </c>
      <c r="K477" s="39">
        <v>50</v>
      </c>
      <c r="L477" s="26"/>
      <c r="M477" s="4" t="s">
        <v>20</v>
      </c>
      <c r="N477" s="23" t="s">
        <v>7</v>
      </c>
      <c r="O477" s="9" t="str">
        <f t="shared" si="46"/>
        <v>-----</v>
      </c>
      <c r="P477" s="75"/>
      <c r="Q477" s="64"/>
      <c r="S477" s="40" t="str">
        <f t="shared" si="44"/>
        <v>Plano AnualRealizada</v>
      </c>
      <c r="T477" s="40" t="str">
        <f t="shared" si="45"/>
        <v>Plano AnualDiv. Externo</v>
      </c>
    </row>
    <row r="478" spans="1:20" ht="15" customHeight="1">
      <c r="A478" s="130" t="s">
        <v>144</v>
      </c>
      <c r="B478" s="59" t="s">
        <v>144</v>
      </c>
      <c r="C478" s="21">
        <v>26</v>
      </c>
      <c r="D478" s="18"/>
      <c r="E478" s="11" t="s">
        <v>6</v>
      </c>
      <c r="F478" s="7" t="s">
        <v>193</v>
      </c>
      <c r="G478" s="4" t="s">
        <v>75</v>
      </c>
      <c r="H478" s="73" t="s">
        <v>426</v>
      </c>
      <c r="I478" s="38"/>
      <c r="J478" s="38" t="s">
        <v>276</v>
      </c>
      <c r="K478" s="39">
        <v>45</v>
      </c>
      <c r="L478" s="26"/>
      <c r="M478" s="4" t="s">
        <v>20</v>
      </c>
      <c r="N478" s="23" t="s">
        <v>7</v>
      </c>
      <c r="O478" s="9" t="str">
        <f t="shared" si="46"/>
        <v>-----</v>
      </c>
      <c r="P478" s="75"/>
      <c r="Q478" s="64"/>
      <c r="S478" s="40" t="str">
        <f t="shared" si="44"/>
        <v>Plano AnualRealizada</v>
      </c>
      <c r="T478" s="40" t="str">
        <f t="shared" si="45"/>
        <v>Plano AnualAção Social</v>
      </c>
    </row>
    <row r="479" spans="1:20" ht="15" customHeight="1">
      <c r="A479" s="130" t="s">
        <v>144</v>
      </c>
      <c r="B479" s="59" t="s">
        <v>144</v>
      </c>
      <c r="C479" s="21">
        <v>27</v>
      </c>
      <c r="D479" s="18"/>
      <c r="E479" s="11" t="s">
        <v>0</v>
      </c>
      <c r="F479" s="7" t="s">
        <v>34</v>
      </c>
      <c r="G479" s="4" t="s">
        <v>11</v>
      </c>
      <c r="H479" s="73" t="s">
        <v>420</v>
      </c>
      <c r="I479" s="38"/>
      <c r="J479" s="38" t="s">
        <v>276</v>
      </c>
      <c r="K479" s="39">
        <v>35</v>
      </c>
      <c r="L479" s="26"/>
      <c r="M479" s="4" t="s">
        <v>20</v>
      </c>
      <c r="N479" s="23" t="s">
        <v>7</v>
      </c>
      <c r="O479" s="9" t="str">
        <f t="shared" si="46"/>
        <v>-----</v>
      </c>
      <c r="P479" s="75"/>
      <c r="Q479" s="64"/>
      <c r="S479" s="40" t="str">
        <f t="shared" si="44"/>
        <v>Plano AnualRealizada</v>
      </c>
      <c r="T479" s="40" t="str">
        <f t="shared" si="45"/>
        <v>Plano AnualDesporto</v>
      </c>
    </row>
    <row r="480" spans="1:20" ht="15" customHeight="1">
      <c r="A480" s="130" t="s">
        <v>144</v>
      </c>
      <c r="B480" s="59" t="s">
        <v>144</v>
      </c>
      <c r="C480" s="21">
        <v>28</v>
      </c>
      <c r="D480" s="18" t="s">
        <v>105</v>
      </c>
      <c r="E480" s="11" t="s">
        <v>1</v>
      </c>
      <c r="F480" s="7" t="s">
        <v>683</v>
      </c>
      <c r="G480" s="4" t="s">
        <v>11</v>
      </c>
      <c r="H480" s="73" t="s">
        <v>418</v>
      </c>
      <c r="I480" s="38"/>
      <c r="J480" s="38" t="s">
        <v>276</v>
      </c>
      <c r="K480" s="39">
        <v>35</v>
      </c>
      <c r="L480" s="26"/>
      <c r="M480" s="4" t="s">
        <v>21</v>
      </c>
      <c r="N480" s="23" t="s">
        <v>7</v>
      </c>
      <c r="O480" s="9" t="str">
        <f t="shared" si="46"/>
        <v>-----</v>
      </c>
      <c r="P480" s="75"/>
      <c r="Q480" s="64"/>
      <c r="S480" s="40" t="str">
        <f t="shared" ref="S480:S527" si="48">CONCATENATE(M480,N480)</f>
        <v>Extra PlanoRealizada</v>
      </c>
      <c r="T480" s="40" t="str">
        <f t="shared" ref="T480:T527" si="49">CONCATENATE(M480,G480)</f>
        <v>Extra PlanoDesporto</v>
      </c>
    </row>
    <row r="481" spans="1:20" ht="15" customHeight="1">
      <c r="A481" s="130" t="s">
        <v>144</v>
      </c>
      <c r="B481" s="59" t="s">
        <v>144</v>
      </c>
      <c r="C481" s="21">
        <v>29</v>
      </c>
      <c r="D481" s="18"/>
      <c r="E481" s="11" t="s">
        <v>2</v>
      </c>
      <c r="F481" s="7" t="s">
        <v>34</v>
      </c>
      <c r="G481" s="4" t="s">
        <v>11</v>
      </c>
      <c r="H481" s="73" t="s">
        <v>420</v>
      </c>
      <c r="I481" s="38"/>
      <c r="J481" s="38" t="s">
        <v>276</v>
      </c>
      <c r="K481" s="39">
        <v>35</v>
      </c>
      <c r="L481" s="26"/>
      <c r="M481" s="4" t="s">
        <v>20</v>
      </c>
      <c r="N481" s="23" t="s">
        <v>7</v>
      </c>
      <c r="O481" s="9" t="str">
        <f t="shared" si="46"/>
        <v>-----</v>
      </c>
      <c r="P481" s="75"/>
      <c r="Q481" s="64"/>
      <c r="S481" s="40" t="str">
        <f t="shared" si="48"/>
        <v>Plano AnualRealizada</v>
      </c>
      <c r="T481" s="40" t="str">
        <f t="shared" si="49"/>
        <v>Plano AnualDesporto</v>
      </c>
    </row>
    <row r="482" spans="1:20" ht="15" customHeight="1">
      <c r="A482" s="130" t="s">
        <v>144</v>
      </c>
      <c r="B482" s="59" t="s">
        <v>144</v>
      </c>
      <c r="C482" s="21">
        <v>30</v>
      </c>
      <c r="D482" s="18"/>
      <c r="E482" s="11" t="s">
        <v>3</v>
      </c>
      <c r="F482" s="7" t="s">
        <v>57</v>
      </c>
      <c r="G482" s="4" t="s">
        <v>11</v>
      </c>
      <c r="H482" s="73" t="s">
        <v>418</v>
      </c>
      <c r="I482" s="38"/>
      <c r="J482" s="38" t="s">
        <v>276</v>
      </c>
      <c r="K482" s="39">
        <v>35</v>
      </c>
      <c r="L482" s="26"/>
      <c r="M482" s="4" t="s">
        <v>20</v>
      </c>
      <c r="N482" s="23" t="s">
        <v>7</v>
      </c>
      <c r="O482" s="9" t="str">
        <f t="shared" si="46"/>
        <v>-----</v>
      </c>
      <c r="P482" s="75"/>
      <c r="Q482" s="64"/>
      <c r="S482" s="40" t="str">
        <f t="shared" si="48"/>
        <v>Plano AnualRealizada</v>
      </c>
      <c r="T482" s="40" t="str">
        <f t="shared" si="49"/>
        <v>Plano AnualDesporto</v>
      </c>
    </row>
    <row r="483" spans="1:20" ht="15" customHeight="1">
      <c r="A483" s="130" t="s">
        <v>144</v>
      </c>
      <c r="B483" s="59" t="s">
        <v>144</v>
      </c>
      <c r="C483" s="21">
        <v>30</v>
      </c>
      <c r="D483" s="18"/>
      <c r="E483" s="11" t="s">
        <v>3</v>
      </c>
      <c r="F483" s="7" t="s">
        <v>677</v>
      </c>
      <c r="G483" s="4" t="s">
        <v>11</v>
      </c>
      <c r="H483" s="73" t="s">
        <v>418</v>
      </c>
      <c r="I483" s="38"/>
      <c r="J483" s="38" t="s">
        <v>276</v>
      </c>
      <c r="K483" s="39">
        <v>35</v>
      </c>
      <c r="L483" s="26"/>
      <c r="M483" s="4" t="s">
        <v>20</v>
      </c>
      <c r="N483" s="23" t="s">
        <v>7</v>
      </c>
      <c r="O483" s="9" t="str">
        <f t="shared" si="46"/>
        <v>-----</v>
      </c>
      <c r="P483" s="75"/>
      <c r="Q483" s="64"/>
      <c r="S483" s="40" t="str">
        <f t="shared" si="48"/>
        <v>Plano AnualRealizada</v>
      </c>
      <c r="T483" s="40" t="str">
        <f t="shared" si="49"/>
        <v>Plano AnualDesporto</v>
      </c>
    </row>
    <row r="484" spans="1:20" ht="15" customHeight="1">
      <c r="A484" s="130" t="s">
        <v>144</v>
      </c>
      <c r="B484" s="59" t="s">
        <v>144</v>
      </c>
      <c r="C484" s="21">
        <v>31</v>
      </c>
      <c r="D484" s="18"/>
      <c r="E484" s="11" t="s">
        <v>4</v>
      </c>
      <c r="F484" s="7" t="s">
        <v>34</v>
      </c>
      <c r="G484" s="4" t="s">
        <v>11</v>
      </c>
      <c r="H484" s="73" t="s">
        <v>420</v>
      </c>
      <c r="I484" s="38"/>
      <c r="J484" s="38" t="s">
        <v>276</v>
      </c>
      <c r="K484" s="39">
        <v>35</v>
      </c>
      <c r="L484" s="26"/>
      <c r="M484" s="4" t="s">
        <v>20</v>
      </c>
      <c r="N484" s="23" t="s">
        <v>7</v>
      </c>
      <c r="O484" s="9" t="str">
        <f t="shared" si="46"/>
        <v>-----</v>
      </c>
      <c r="P484" s="75"/>
      <c r="Q484" s="64"/>
      <c r="S484" s="40" t="str">
        <f t="shared" si="48"/>
        <v>Plano AnualRealizada</v>
      </c>
      <c r="T484" s="40" t="str">
        <f t="shared" si="49"/>
        <v>Plano AnualDesporto</v>
      </c>
    </row>
    <row r="485" spans="1:20" ht="15" customHeight="1">
      <c r="A485" s="130" t="s">
        <v>144</v>
      </c>
      <c r="B485" s="59" t="s">
        <v>144</v>
      </c>
      <c r="C485" s="21">
        <v>31</v>
      </c>
      <c r="D485" s="18"/>
      <c r="E485" s="11" t="s">
        <v>4</v>
      </c>
      <c r="F485" s="7" t="s">
        <v>633</v>
      </c>
      <c r="G485" s="4" t="s">
        <v>18</v>
      </c>
      <c r="H485" s="73" t="s">
        <v>418</v>
      </c>
      <c r="I485" s="38"/>
      <c r="J485" s="38" t="s">
        <v>276</v>
      </c>
      <c r="K485" s="39">
        <v>35</v>
      </c>
      <c r="L485" s="26"/>
      <c r="M485" s="4" t="s">
        <v>20</v>
      </c>
      <c r="N485" s="23" t="s">
        <v>7</v>
      </c>
      <c r="O485" s="9" t="str">
        <f t="shared" si="46"/>
        <v>-----</v>
      </c>
      <c r="P485" s="75"/>
      <c r="Q485" s="64"/>
      <c r="S485" s="40" t="str">
        <f t="shared" si="48"/>
        <v>Plano AnualRealizada</v>
      </c>
      <c r="T485" s="40" t="str">
        <f t="shared" si="49"/>
        <v>Plano AnualDiv. Externo</v>
      </c>
    </row>
    <row r="486" spans="1:20" ht="15" customHeight="1">
      <c r="A486" s="130" t="s">
        <v>144</v>
      </c>
      <c r="B486" s="59" t="s">
        <v>144</v>
      </c>
      <c r="C486" s="21"/>
      <c r="D486" s="18"/>
      <c r="E486" s="11"/>
      <c r="F486" s="7" t="s">
        <v>44</v>
      </c>
      <c r="G486" s="4" t="s">
        <v>14</v>
      </c>
      <c r="H486" s="73" t="s">
        <v>388</v>
      </c>
      <c r="I486" s="38"/>
      <c r="J486" s="38" t="s">
        <v>276</v>
      </c>
      <c r="K486" s="39">
        <v>750</v>
      </c>
      <c r="L486" s="26"/>
      <c r="M486" s="4" t="s">
        <v>20</v>
      </c>
      <c r="N486" s="23" t="s">
        <v>8</v>
      </c>
      <c r="O486" s="9" t="s">
        <v>30</v>
      </c>
      <c r="P486" s="75"/>
      <c r="Q486" s="64"/>
      <c r="S486" s="40" t="str">
        <f t="shared" si="48"/>
        <v>Plano AnualCancelada</v>
      </c>
      <c r="T486" s="40" t="str">
        <f t="shared" si="49"/>
        <v>Plano AnualBiblioteca</v>
      </c>
    </row>
    <row r="487" spans="1:20" ht="15" customHeight="1">
      <c r="A487" s="130" t="s">
        <v>145</v>
      </c>
      <c r="B487" s="59" t="s">
        <v>145</v>
      </c>
      <c r="C487" s="21" t="s">
        <v>36</v>
      </c>
      <c r="D487" s="18"/>
      <c r="E487" s="11" t="s">
        <v>38</v>
      </c>
      <c r="F487" s="7" t="s">
        <v>342</v>
      </c>
      <c r="G487" s="4" t="s">
        <v>14</v>
      </c>
      <c r="H487" s="73" t="s">
        <v>388</v>
      </c>
      <c r="I487" s="38"/>
      <c r="J487" s="38" t="s">
        <v>276</v>
      </c>
      <c r="K487" s="39">
        <v>20</v>
      </c>
      <c r="L487" s="26"/>
      <c r="M487" s="4" t="s">
        <v>20</v>
      </c>
      <c r="N487" s="23" t="s">
        <v>7</v>
      </c>
      <c r="O487" s="9" t="str">
        <f t="shared" ref="O487:O550" si="50">IF(N487="Cancelada","Inserir o motivo",IF(N487="Alterada","Inserir o motivo",IF(N487="Definida","situação a alterar",IF(N487="","",IF(N487="Por definir","sem data marcada",IF(N487="Realizada","-----"))))))</f>
        <v>-----</v>
      </c>
      <c r="P487" s="75"/>
      <c r="Q487" s="64"/>
      <c r="S487" s="40" t="str">
        <f t="shared" si="48"/>
        <v>Plano AnualRealizada</v>
      </c>
      <c r="T487" s="40" t="str">
        <f t="shared" si="49"/>
        <v>Plano AnualBiblioteca</v>
      </c>
    </row>
    <row r="488" spans="1:20" ht="15" customHeight="1">
      <c r="A488" s="130" t="s">
        <v>145</v>
      </c>
      <c r="B488" s="59" t="s">
        <v>145</v>
      </c>
      <c r="C488" s="21">
        <v>1</v>
      </c>
      <c r="D488" s="18" t="s">
        <v>83</v>
      </c>
      <c r="E488" s="11" t="s">
        <v>5</v>
      </c>
      <c r="F488" s="7" t="s">
        <v>686</v>
      </c>
      <c r="G488" s="4" t="s">
        <v>18</v>
      </c>
      <c r="H488" s="73" t="s">
        <v>418</v>
      </c>
      <c r="I488" s="38"/>
      <c r="J488" s="38" t="s">
        <v>276</v>
      </c>
      <c r="K488" s="39">
        <v>20</v>
      </c>
      <c r="L488" s="26"/>
      <c r="M488" s="4" t="s">
        <v>20</v>
      </c>
      <c r="N488" s="23" t="s">
        <v>7</v>
      </c>
      <c r="O488" s="9" t="str">
        <f t="shared" si="50"/>
        <v>-----</v>
      </c>
      <c r="P488" s="75"/>
      <c r="Q488" s="64"/>
      <c r="S488" s="40" t="str">
        <f t="shared" si="48"/>
        <v>Plano AnualRealizada</v>
      </c>
      <c r="T488" s="40" t="str">
        <f t="shared" si="49"/>
        <v>Plano AnualDiv. Externo</v>
      </c>
    </row>
    <row r="489" spans="1:20" ht="15" customHeight="1">
      <c r="A489" s="130" t="s">
        <v>145</v>
      </c>
      <c r="B489" s="59" t="s">
        <v>145</v>
      </c>
      <c r="C489" s="21">
        <v>2</v>
      </c>
      <c r="D489" s="18"/>
      <c r="E489" s="11" t="s">
        <v>6</v>
      </c>
      <c r="F489" s="7" t="s">
        <v>689</v>
      </c>
      <c r="G489" s="4" t="s">
        <v>14</v>
      </c>
      <c r="H489" s="73" t="s">
        <v>387</v>
      </c>
      <c r="I489" s="38"/>
      <c r="J489" s="38" t="s">
        <v>276</v>
      </c>
      <c r="K489" s="39">
        <v>20</v>
      </c>
      <c r="L489" s="26"/>
      <c r="M489" s="4" t="s">
        <v>20</v>
      </c>
      <c r="N489" s="23" t="s">
        <v>7</v>
      </c>
      <c r="O489" s="9" t="str">
        <f t="shared" si="50"/>
        <v>-----</v>
      </c>
      <c r="P489" s="75"/>
      <c r="Q489" s="64"/>
      <c r="S489" s="40" t="str">
        <f t="shared" si="48"/>
        <v>Plano AnualRealizada</v>
      </c>
      <c r="T489" s="40" t="str">
        <f t="shared" si="49"/>
        <v>Plano AnualBiblioteca</v>
      </c>
    </row>
    <row r="490" spans="1:20" ht="15" customHeight="1">
      <c r="A490" s="130" t="s">
        <v>145</v>
      </c>
      <c r="B490" s="59" t="s">
        <v>145</v>
      </c>
      <c r="C490" s="21">
        <v>3</v>
      </c>
      <c r="D490" s="18" t="s">
        <v>106</v>
      </c>
      <c r="E490" s="11" t="s">
        <v>0</v>
      </c>
      <c r="F490" s="7" t="s">
        <v>685</v>
      </c>
      <c r="G490" s="4" t="s">
        <v>13</v>
      </c>
      <c r="H490" s="73" t="s">
        <v>413</v>
      </c>
      <c r="I490" s="38"/>
      <c r="J490" s="38" t="s">
        <v>276</v>
      </c>
      <c r="K490" s="39">
        <v>20</v>
      </c>
      <c r="L490" s="26"/>
      <c r="M490" s="4" t="s">
        <v>20</v>
      </c>
      <c r="N490" s="23" t="s">
        <v>7</v>
      </c>
      <c r="O490" s="9" t="str">
        <f t="shared" si="50"/>
        <v>-----</v>
      </c>
      <c r="P490" s="75"/>
      <c r="Q490" s="64"/>
      <c r="S490" s="40" t="str">
        <f t="shared" si="48"/>
        <v>Plano AnualRealizada</v>
      </c>
      <c r="T490" s="40" t="str">
        <f t="shared" si="49"/>
        <v>Plano AnualMuseu</v>
      </c>
    </row>
    <row r="491" spans="1:20" ht="15" customHeight="1">
      <c r="A491" s="130" t="s">
        <v>145</v>
      </c>
      <c r="B491" s="59" t="s">
        <v>145</v>
      </c>
      <c r="C491" s="21">
        <v>3</v>
      </c>
      <c r="D491" s="18" t="s">
        <v>106</v>
      </c>
      <c r="E491" s="11" t="s">
        <v>0</v>
      </c>
      <c r="F491" s="7" t="s">
        <v>688</v>
      </c>
      <c r="G491" s="4" t="s">
        <v>13</v>
      </c>
      <c r="H491" s="73" t="s">
        <v>413</v>
      </c>
      <c r="I491" s="38"/>
      <c r="J491" s="38" t="s">
        <v>276</v>
      </c>
      <c r="K491" s="39">
        <v>20</v>
      </c>
      <c r="L491" s="26"/>
      <c r="M491" s="4" t="s">
        <v>20</v>
      </c>
      <c r="N491" s="23" t="s">
        <v>7</v>
      </c>
      <c r="O491" s="9" t="str">
        <f t="shared" si="50"/>
        <v>-----</v>
      </c>
      <c r="P491" s="75"/>
      <c r="Q491" s="64"/>
      <c r="S491" s="40" t="str">
        <f t="shared" si="48"/>
        <v>Plano AnualRealizada</v>
      </c>
      <c r="T491" s="40" t="str">
        <f t="shared" si="49"/>
        <v>Plano AnualMuseu</v>
      </c>
    </row>
    <row r="492" spans="1:20" ht="15" customHeight="1">
      <c r="A492" s="130" t="s">
        <v>145</v>
      </c>
      <c r="B492" s="59" t="s">
        <v>145</v>
      </c>
      <c r="C492" s="21">
        <v>4</v>
      </c>
      <c r="D492" s="18"/>
      <c r="E492" s="11" t="s">
        <v>1</v>
      </c>
      <c r="F492" s="7" t="s">
        <v>689</v>
      </c>
      <c r="G492" s="4" t="s">
        <v>14</v>
      </c>
      <c r="H492" s="73" t="s">
        <v>387</v>
      </c>
      <c r="I492" s="38"/>
      <c r="J492" s="38" t="s">
        <v>276</v>
      </c>
      <c r="K492" s="39">
        <v>20</v>
      </c>
      <c r="L492" s="26"/>
      <c r="M492" s="4" t="s">
        <v>20</v>
      </c>
      <c r="N492" s="23" t="s">
        <v>7</v>
      </c>
      <c r="O492" s="9" t="str">
        <f t="shared" si="50"/>
        <v>-----</v>
      </c>
      <c r="P492" s="75"/>
      <c r="Q492" s="64"/>
      <c r="S492" s="40" t="str">
        <f t="shared" si="48"/>
        <v>Plano AnualRealizada</v>
      </c>
      <c r="T492" s="40" t="str">
        <f t="shared" si="49"/>
        <v>Plano AnualBiblioteca</v>
      </c>
    </row>
    <row r="493" spans="1:20" ht="15" customHeight="1">
      <c r="A493" s="130" t="s">
        <v>145</v>
      </c>
      <c r="B493" s="59" t="s">
        <v>145</v>
      </c>
      <c r="C493" s="21">
        <v>5</v>
      </c>
      <c r="D493" s="18" t="s">
        <v>83</v>
      </c>
      <c r="E493" s="11" t="s">
        <v>2</v>
      </c>
      <c r="F493" s="7" t="s">
        <v>216</v>
      </c>
      <c r="G493" s="4" t="s">
        <v>153</v>
      </c>
      <c r="H493" s="73" t="s">
        <v>418</v>
      </c>
      <c r="I493" s="38"/>
      <c r="J493" s="38" t="s">
        <v>276</v>
      </c>
      <c r="K493" s="39">
        <v>250</v>
      </c>
      <c r="L493" s="26"/>
      <c r="M493" s="4" t="s">
        <v>20</v>
      </c>
      <c r="N493" s="23" t="s">
        <v>7</v>
      </c>
      <c r="O493" s="9" t="str">
        <f t="shared" si="50"/>
        <v>-----</v>
      </c>
      <c r="P493" s="75"/>
      <c r="Q493" s="64"/>
      <c r="S493" s="40" t="str">
        <f t="shared" si="48"/>
        <v>Plano AnualRealizada</v>
      </c>
      <c r="T493" s="40" t="str">
        <f t="shared" si="49"/>
        <v>Plano AnualCultura</v>
      </c>
    </row>
    <row r="494" spans="1:20" ht="15" customHeight="1">
      <c r="A494" s="130" t="s">
        <v>145</v>
      </c>
      <c r="B494" s="59" t="s">
        <v>145</v>
      </c>
      <c r="C494" s="21">
        <v>6</v>
      </c>
      <c r="D494" s="18"/>
      <c r="E494" s="11" t="s">
        <v>3</v>
      </c>
      <c r="F494" s="7"/>
      <c r="G494" s="4"/>
      <c r="H494" s="73"/>
      <c r="I494" s="38"/>
      <c r="J494" s="38" t="s">
        <v>276</v>
      </c>
      <c r="K494" s="39">
        <v>250</v>
      </c>
      <c r="L494" s="26"/>
      <c r="M494" s="4"/>
      <c r="N494" s="23"/>
      <c r="O494" s="9" t="str">
        <f t="shared" si="50"/>
        <v/>
      </c>
      <c r="P494" s="75"/>
      <c r="Q494" s="64"/>
      <c r="S494" s="40" t="str">
        <f t="shared" si="48"/>
        <v/>
      </c>
      <c r="T494" s="40" t="str">
        <f t="shared" si="49"/>
        <v/>
      </c>
    </row>
    <row r="495" spans="1:20" ht="15" customHeight="1">
      <c r="A495" s="130" t="s">
        <v>145</v>
      </c>
      <c r="B495" s="59" t="s">
        <v>145</v>
      </c>
      <c r="C495" s="21">
        <v>7</v>
      </c>
      <c r="D495" s="18"/>
      <c r="E495" s="11" t="s">
        <v>4</v>
      </c>
      <c r="F495" s="7" t="s">
        <v>66</v>
      </c>
      <c r="G495" s="4" t="s">
        <v>11</v>
      </c>
      <c r="H495" s="73" t="s">
        <v>418</v>
      </c>
      <c r="I495" s="38"/>
      <c r="J495" s="38" t="s">
        <v>276</v>
      </c>
      <c r="K495" s="39">
        <v>60</v>
      </c>
      <c r="L495" s="26"/>
      <c r="M495" s="4" t="s">
        <v>20</v>
      </c>
      <c r="N495" s="23" t="s">
        <v>7</v>
      </c>
      <c r="O495" s="9" t="str">
        <f t="shared" si="50"/>
        <v>-----</v>
      </c>
      <c r="P495" s="75"/>
      <c r="Q495" s="64"/>
      <c r="S495" s="40" t="str">
        <f>CONCATENATE(M495,N495)</f>
        <v>Plano AnualRealizada</v>
      </c>
      <c r="T495" s="40" t="str">
        <f>CONCATENATE(M495,G495)</f>
        <v>Plano AnualDesporto</v>
      </c>
    </row>
    <row r="496" spans="1:20" ht="15" customHeight="1">
      <c r="A496" s="130" t="s">
        <v>145</v>
      </c>
      <c r="B496" s="59" t="s">
        <v>145</v>
      </c>
      <c r="C496" s="21">
        <v>7</v>
      </c>
      <c r="D496" s="18"/>
      <c r="E496" s="11" t="s">
        <v>4</v>
      </c>
      <c r="F496" s="7" t="s">
        <v>355</v>
      </c>
      <c r="G496" s="4" t="s">
        <v>11</v>
      </c>
      <c r="H496" s="73" t="s">
        <v>423</v>
      </c>
      <c r="I496" s="38"/>
      <c r="J496" s="38" t="s">
        <v>276</v>
      </c>
      <c r="K496" s="39">
        <v>20</v>
      </c>
      <c r="L496" s="26"/>
      <c r="M496" s="4" t="s">
        <v>20</v>
      </c>
      <c r="N496" s="23" t="s">
        <v>7</v>
      </c>
      <c r="O496" s="9" t="str">
        <f t="shared" si="50"/>
        <v>-----</v>
      </c>
      <c r="P496" s="75"/>
      <c r="Q496" s="64"/>
      <c r="S496" s="40" t="str">
        <f>CONCATENATE(M496,N496)</f>
        <v>Plano AnualRealizada</v>
      </c>
      <c r="T496" s="40" t="str">
        <f>CONCATENATE(M496,G496)</f>
        <v>Plano AnualDesporto</v>
      </c>
    </row>
    <row r="497" spans="1:20" ht="15" customHeight="1">
      <c r="A497" s="130" t="s">
        <v>145</v>
      </c>
      <c r="B497" s="59" t="s">
        <v>145</v>
      </c>
      <c r="C497" s="21">
        <v>8</v>
      </c>
      <c r="D497" s="18"/>
      <c r="E497" s="11" t="s">
        <v>5</v>
      </c>
      <c r="F497" s="7"/>
      <c r="G497" s="4"/>
      <c r="H497" s="73"/>
      <c r="I497" s="38"/>
      <c r="J497" s="38" t="s">
        <v>276</v>
      </c>
      <c r="K497" s="39">
        <v>20</v>
      </c>
      <c r="L497" s="26"/>
      <c r="M497" s="4"/>
      <c r="N497" s="23"/>
      <c r="O497" s="9" t="str">
        <f t="shared" si="50"/>
        <v/>
      </c>
      <c r="P497" s="75"/>
      <c r="Q497" s="64"/>
      <c r="S497" s="40" t="str">
        <f>CONCATENATE(M497,N497)</f>
        <v/>
      </c>
      <c r="T497" s="40" t="str">
        <f>CONCATENATE(M497,G497)</f>
        <v/>
      </c>
    </row>
    <row r="498" spans="1:20" ht="15" customHeight="1">
      <c r="A498" s="130" t="s">
        <v>145</v>
      </c>
      <c r="B498" s="59" t="s">
        <v>145</v>
      </c>
      <c r="C498" s="21">
        <v>9</v>
      </c>
      <c r="D498" s="18"/>
      <c r="E498" s="11" t="s">
        <v>6</v>
      </c>
      <c r="F498" s="7" t="s">
        <v>248</v>
      </c>
      <c r="G498" s="4" t="s">
        <v>153</v>
      </c>
      <c r="H498" s="73" t="s">
        <v>441</v>
      </c>
      <c r="I498" s="38"/>
      <c r="J498" s="38" t="s">
        <v>276</v>
      </c>
      <c r="K498" s="39">
        <v>450</v>
      </c>
      <c r="L498" s="26"/>
      <c r="M498" s="4" t="s">
        <v>20</v>
      </c>
      <c r="N498" s="23" t="s">
        <v>7</v>
      </c>
      <c r="O498" s="9" t="str">
        <f t="shared" si="50"/>
        <v>-----</v>
      </c>
      <c r="P498" s="75"/>
      <c r="Q498" s="64"/>
      <c r="S498" s="40" t="str">
        <f t="shared" ref="S498" si="51">CONCATENATE(M498,N498)</f>
        <v>Plano AnualRealizada</v>
      </c>
      <c r="T498" s="40" t="str">
        <f t="shared" ref="T498" si="52">CONCATENATE(M498,G498)</f>
        <v>Plano AnualCultura</v>
      </c>
    </row>
    <row r="499" spans="1:20" ht="15" customHeight="1">
      <c r="A499" s="130" t="s">
        <v>145</v>
      </c>
      <c r="B499" s="59" t="s">
        <v>145</v>
      </c>
      <c r="C499" s="21">
        <v>9</v>
      </c>
      <c r="D499" s="18"/>
      <c r="E499" s="11" t="s">
        <v>6</v>
      </c>
      <c r="F499" s="7" t="s">
        <v>689</v>
      </c>
      <c r="G499" s="4" t="s">
        <v>14</v>
      </c>
      <c r="H499" s="73" t="s">
        <v>387</v>
      </c>
      <c r="I499" s="38"/>
      <c r="J499" s="38" t="s">
        <v>276</v>
      </c>
      <c r="K499" s="39">
        <v>450</v>
      </c>
      <c r="L499" s="26"/>
      <c r="M499" s="4" t="s">
        <v>20</v>
      </c>
      <c r="N499" s="23" t="s">
        <v>7</v>
      </c>
      <c r="O499" s="9" t="str">
        <f t="shared" si="50"/>
        <v>-----</v>
      </c>
      <c r="P499" s="75"/>
      <c r="Q499" s="64"/>
      <c r="S499" s="40" t="str">
        <f t="shared" si="48"/>
        <v>Plano AnualRealizada</v>
      </c>
      <c r="T499" s="40" t="str">
        <f t="shared" si="49"/>
        <v>Plano AnualBiblioteca</v>
      </c>
    </row>
    <row r="500" spans="1:20" ht="15" customHeight="1">
      <c r="A500" s="130" t="s">
        <v>145</v>
      </c>
      <c r="B500" s="59" t="s">
        <v>145</v>
      </c>
      <c r="C500" s="21">
        <v>10</v>
      </c>
      <c r="D500" s="18"/>
      <c r="E500" s="11" t="s">
        <v>0</v>
      </c>
      <c r="F500" s="7" t="s">
        <v>248</v>
      </c>
      <c r="G500" s="4" t="s">
        <v>153</v>
      </c>
      <c r="H500" s="73" t="s">
        <v>441</v>
      </c>
      <c r="I500" s="38"/>
      <c r="J500" s="38" t="s">
        <v>276</v>
      </c>
      <c r="K500" s="39">
        <v>450</v>
      </c>
      <c r="L500" s="26"/>
      <c r="M500" s="4" t="s">
        <v>20</v>
      </c>
      <c r="N500" s="23" t="s">
        <v>7</v>
      </c>
      <c r="O500" s="9" t="str">
        <f t="shared" si="50"/>
        <v>-----</v>
      </c>
      <c r="P500" s="75"/>
      <c r="Q500" s="64"/>
      <c r="S500" s="40" t="str">
        <f t="shared" si="48"/>
        <v>Plano AnualRealizada</v>
      </c>
      <c r="T500" s="40" t="str">
        <f t="shared" si="49"/>
        <v>Plano AnualCultura</v>
      </c>
    </row>
    <row r="501" spans="1:20" ht="15" customHeight="1">
      <c r="A501" s="130" t="s">
        <v>145</v>
      </c>
      <c r="B501" s="59" t="s">
        <v>145</v>
      </c>
      <c r="C501" s="21">
        <v>11</v>
      </c>
      <c r="D501" s="18"/>
      <c r="E501" s="11" t="s">
        <v>1</v>
      </c>
      <c r="F501" s="7" t="s">
        <v>248</v>
      </c>
      <c r="G501" s="4" t="s">
        <v>153</v>
      </c>
      <c r="H501" s="73" t="s">
        <v>441</v>
      </c>
      <c r="I501" s="38"/>
      <c r="J501" s="38" t="s">
        <v>276</v>
      </c>
      <c r="K501" s="39">
        <v>450</v>
      </c>
      <c r="L501" s="26"/>
      <c r="M501" s="4" t="s">
        <v>20</v>
      </c>
      <c r="N501" s="23" t="s">
        <v>7</v>
      </c>
      <c r="O501" s="9" t="str">
        <f t="shared" si="50"/>
        <v>-----</v>
      </c>
      <c r="P501" s="75"/>
      <c r="Q501" s="64"/>
      <c r="S501" s="40" t="str">
        <f t="shared" si="48"/>
        <v>Plano AnualRealizada</v>
      </c>
      <c r="T501" s="40" t="str">
        <f t="shared" si="49"/>
        <v>Plano AnualCultura</v>
      </c>
    </row>
    <row r="502" spans="1:20" ht="15" customHeight="1">
      <c r="A502" s="130" t="s">
        <v>145</v>
      </c>
      <c r="B502" s="59" t="s">
        <v>145</v>
      </c>
      <c r="C502" s="21">
        <v>11</v>
      </c>
      <c r="D502" s="18"/>
      <c r="E502" s="11" t="s">
        <v>1</v>
      </c>
      <c r="F502" s="7" t="s">
        <v>689</v>
      </c>
      <c r="G502" s="4" t="s">
        <v>14</v>
      </c>
      <c r="H502" s="73" t="s">
        <v>387</v>
      </c>
      <c r="I502" s="38"/>
      <c r="J502" s="38" t="s">
        <v>276</v>
      </c>
      <c r="K502" s="39">
        <v>450</v>
      </c>
      <c r="L502" s="26"/>
      <c r="M502" s="4" t="s">
        <v>20</v>
      </c>
      <c r="N502" s="23" t="s">
        <v>7</v>
      </c>
      <c r="O502" s="9" t="str">
        <f t="shared" si="50"/>
        <v>-----</v>
      </c>
      <c r="P502" s="75"/>
      <c r="Q502" s="64"/>
      <c r="S502" s="40" t="str">
        <f t="shared" si="48"/>
        <v>Plano AnualRealizada</v>
      </c>
      <c r="T502" s="40" t="str">
        <f t="shared" si="49"/>
        <v>Plano AnualBiblioteca</v>
      </c>
    </row>
    <row r="503" spans="1:20" ht="15" customHeight="1">
      <c r="A503" s="130" t="s">
        <v>145</v>
      </c>
      <c r="B503" s="59" t="s">
        <v>145</v>
      </c>
      <c r="C503" s="21">
        <v>12</v>
      </c>
      <c r="D503" s="18"/>
      <c r="E503" s="11" t="s">
        <v>2</v>
      </c>
      <c r="F503" s="7" t="s">
        <v>354</v>
      </c>
      <c r="G503" s="4" t="s">
        <v>11</v>
      </c>
      <c r="H503" s="73" t="s">
        <v>432</v>
      </c>
      <c r="I503" s="38"/>
      <c r="J503" s="38" t="s">
        <v>276</v>
      </c>
      <c r="K503" s="39">
        <v>60</v>
      </c>
      <c r="L503" s="26"/>
      <c r="M503" s="4" t="s">
        <v>20</v>
      </c>
      <c r="N503" s="23" t="s">
        <v>8</v>
      </c>
      <c r="O503" s="9" t="s">
        <v>30</v>
      </c>
      <c r="P503" s="75"/>
      <c r="Q503" s="64"/>
      <c r="S503" s="40" t="str">
        <f>CONCATENATE(M503,N503)</f>
        <v>Plano AnualCancelada</v>
      </c>
      <c r="T503" s="40" t="str">
        <f>CONCATENATE(M503,G503)</f>
        <v>Plano AnualDesporto</v>
      </c>
    </row>
    <row r="504" spans="1:20" ht="15" customHeight="1">
      <c r="A504" s="130" t="s">
        <v>145</v>
      </c>
      <c r="B504" s="59" t="s">
        <v>145</v>
      </c>
      <c r="C504" s="21">
        <v>13</v>
      </c>
      <c r="D504" s="18"/>
      <c r="E504" s="11" t="s">
        <v>3</v>
      </c>
      <c r="F504" s="7"/>
      <c r="G504" s="4"/>
      <c r="H504" s="73"/>
      <c r="I504" s="38"/>
      <c r="J504" s="38" t="s">
        <v>276</v>
      </c>
      <c r="K504" s="39">
        <v>60</v>
      </c>
      <c r="L504" s="26"/>
      <c r="M504" s="4"/>
      <c r="N504" s="23"/>
      <c r="O504" s="9" t="str">
        <f t="shared" si="50"/>
        <v/>
      </c>
      <c r="P504" s="75"/>
      <c r="Q504" s="64"/>
      <c r="S504" s="40" t="str">
        <f>CONCATENATE(M504,N504)</f>
        <v/>
      </c>
      <c r="T504" s="40" t="str">
        <f>CONCATENATE(M504,G504)</f>
        <v/>
      </c>
    </row>
    <row r="505" spans="1:20" ht="15" customHeight="1">
      <c r="A505" s="130" t="s">
        <v>145</v>
      </c>
      <c r="B505" s="59" t="s">
        <v>145</v>
      </c>
      <c r="C505" s="21">
        <v>14</v>
      </c>
      <c r="D505" s="18"/>
      <c r="E505" s="11" t="s">
        <v>4</v>
      </c>
      <c r="F505" s="7" t="s">
        <v>352</v>
      </c>
      <c r="G505" s="4" t="s">
        <v>11</v>
      </c>
      <c r="H505" s="73" t="s">
        <v>432</v>
      </c>
      <c r="I505" s="38"/>
      <c r="J505" s="38" t="s">
        <v>276</v>
      </c>
      <c r="K505" s="39">
        <v>50</v>
      </c>
      <c r="L505" s="26"/>
      <c r="M505" s="4" t="s">
        <v>20</v>
      </c>
      <c r="N505" s="23" t="s">
        <v>8</v>
      </c>
      <c r="O505" s="9" t="s">
        <v>30</v>
      </c>
      <c r="P505" s="75"/>
      <c r="Q505" s="64"/>
      <c r="S505" s="40" t="str">
        <f>CONCATENATE(M505,N505)</f>
        <v>Plano AnualCancelada</v>
      </c>
      <c r="T505" s="40" t="str">
        <f>CONCATENATE(M505,G505)</f>
        <v>Plano AnualDesporto</v>
      </c>
    </row>
    <row r="506" spans="1:20" ht="15" customHeight="1">
      <c r="A506" s="130" t="s">
        <v>145</v>
      </c>
      <c r="B506" s="59" t="s">
        <v>145</v>
      </c>
      <c r="C506" s="21">
        <v>15</v>
      </c>
      <c r="D506" s="18"/>
      <c r="E506" s="11" t="s">
        <v>5</v>
      </c>
      <c r="F506" s="7" t="s">
        <v>353</v>
      </c>
      <c r="G506" s="4" t="s">
        <v>11</v>
      </c>
      <c r="H506" s="73" t="s">
        <v>432</v>
      </c>
      <c r="I506" s="38"/>
      <c r="J506" s="38" t="s">
        <v>276</v>
      </c>
      <c r="K506" s="39">
        <v>50</v>
      </c>
      <c r="L506" s="26"/>
      <c r="M506" s="4" t="s">
        <v>20</v>
      </c>
      <c r="N506" s="23" t="s">
        <v>8</v>
      </c>
      <c r="O506" s="9" t="s">
        <v>30</v>
      </c>
      <c r="P506" s="75"/>
      <c r="Q506" s="64"/>
      <c r="S506" s="40" t="str">
        <f>CONCATENATE(M506,N506)</f>
        <v>Plano AnualCancelada</v>
      </c>
      <c r="T506" s="40" t="str">
        <f>CONCATENATE(M506,G506)</f>
        <v>Plano AnualDesporto</v>
      </c>
    </row>
    <row r="507" spans="1:20" ht="15" customHeight="1">
      <c r="A507" s="130" t="s">
        <v>145</v>
      </c>
      <c r="B507" s="59" t="s">
        <v>145</v>
      </c>
      <c r="C507" s="21">
        <v>16</v>
      </c>
      <c r="D507" s="18"/>
      <c r="E507" s="11" t="s">
        <v>6</v>
      </c>
      <c r="F507" s="7" t="s">
        <v>248</v>
      </c>
      <c r="G507" s="4" t="s">
        <v>153</v>
      </c>
      <c r="H507" s="73" t="s">
        <v>441</v>
      </c>
      <c r="I507" s="38"/>
      <c r="J507" s="38" t="s">
        <v>276</v>
      </c>
      <c r="K507" s="39">
        <v>450</v>
      </c>
      <c r="L507" s="26"/>
      <c r="M507" s="4" t="s">
        <v>20</v>
      </c>
      <c r="N507" s="23" t="s">
        <v>7</v>
      </c>
      <c r="O507" s="9" t="str">
        <f t="shared" ref="O507" si="53">IF(N507="Cancelada","Inserir o motivo",IF(N507="Alterada","Inserir o motivo",IF(N507="Definida","situação a alterar",IF(N507="","",IF(N507="Por definir","sem data marcada",IF(N507="Realizada","-----"))))))</f>
        <v>-----</v>
      </c>
      <c r="P507" s="75"/>
      <c r="Q507" s="64"/>
      <c r="S507" s="40" t="str">
        <f t="shared" ref="S507" si="54">CONCATENATE(M507,N507)</f>
        <v>Plano AnualRealizada</v>
      </c>
      <c r="T507" s="40" t="str">
        <f t="shared" ref="T507" si="55">CONCATENATE(M507,G507)</f>
        <v>Plano AnualCultura</v>
      </c>
    </row>
    <row r="508" spans="1:20" ht="15" customHeight="1">
      <c r="A508" s="130" t="s">
        <v>145</v>
      </c>
      <c r="B508" s="59" t="s">
        <v>145</v>
      </c>
      <c r="C508" s="21">
        <v>16</v>
      </c>
      <c r="D508" s="18"/>
      <c r="E508" s="11" t="s">
        <v>6</v>
      </c>
      <c r="F508" s="7" t="s">
        <v>689</v>
      </c>
      <c r="G508" s="4" t="s">
        <v>14</v>
      </c>
      <c r="H508" s="73" t="s">
        <v>387</v>
      </c>
      <c r="I508" s="38"/>
      <c r="J508" s="38" t="s">
        <v>276</v>
      </c>
      <c r="K508" s="39">
        <v>450</v>
      </c>
      <c r="L508" s="26"/>
      <c r="M508" s="4" t="s">
        <v>20</v>
      </c>
      <c r="N508" s="23" t="s">
        <v>7</v>
      </c>
      <c r="O508" s="9" t="str">
        <f t="shared" si="50"/>
        <v>-----</v>
      </c>
      <c r="P508" s="75"/>
      <c r="Q508" s="64"/>
      <c r="S508" s="40" t="str">
        <f t="shared" si="48"/>
        <v>Plano AnualRealizada</v>
      </c>
      <c r="T508" s="40" t="str">
        <f t="shared" si="49"/>
        <v>Plano AnualBiblioteca</v>
      </c>
    </row>
    <row r="509" spans="1:20" ht="15" customHeight="1">
      <c r="A509" s="130" t="s">
        <v>145</v>
      </c>
      <c r="B509" s="59" t="s">
        <v>145</v>
      </c>
      <c r="C509" s="21">
        <v>17</v>
      </c>
      <c r="D509" s="18"/>
      <c r="E509" s="11" t="s">
        <v>0</v>
      </c>
      <c r="F509" s="7" t="s">
        <v>248</v>
      </c>
      <c r="G509" s="4" t="s">
        <v>153</v>
      </c>
      <c r="H509" s="73" t="s">
        <v>441</v>
      </c>
      <c r="I509" s="38"/>
      <c r="J509" s="38" t="s">
        <v>276</v>
      </c>
      <c r="K509" s="39">
        <v>450</v>
      </c>
      <c r="L509" s="26"/>
      <c r="M509" s="4" t="s">
        <v>20</v>
      </c>
      <c r="N509" s="23" t="s">
        <v>7</v>
      </c>
      <c r="O509" s="9" t="str">
        <f t="shared" si="50"/>
        <v>-----</v>
      </c>
      <c r="P509" s="75"/>
      <c r="Q509" s="64"/>
      <c r="S509" s="40" t="str">
        <f t="shared" si="48"/>
        <v>Plano AnualRealizada</v>
      </c>
      <c r="T509" s="40" t="str">
        <f t="shared" si="49"/>
        <v>Plano AnualCultura</v>
      </c>
    </row>
    <row r="510" spans="1:20" ht="15" customHeight="1">
      <c r="A510" s="130" t="s">
        <v>145</v>
      </c>
      <c r="B510" s="59" t="s">
        <v>145</v>
      </c>
      <c r="C510" s="21">
        <v>18</v>
      </c>
      <c r="D510" s="18"/>
      <c r="E510" s="11" t="s">
        <v>1</v>
      </c>
      <c r="F510" s="7" t="s">
        <v>248</v>
      </c>
      <c r="G510" s="4" t="s">
        <v>153</v>
      </c>
      <c r="H510" s="73" t="s">
        <v>441</v>
      </c>
      <c r="I510" s="38"/>
      <c r="J510" s="38" t="s">
        <v>276</v>
      </c>
      <c r="K510" s="39">
        <v>450</v>
      </c>
      <c r="L510" s="26"/>
      <c r="M510" s="4" t="s">
        <v>20</v>
      </c>
      <c r="N510" s="23" t="s">
        <v>7</v>
      </c>
      <c r="O510" s="9" t="str">
        <f t="shared" si="50"/>
        <v>-----</v>
      </c>
      <c r="P510" s="75"/>
      <c r="Q510" s="64"/>
      <c r="S510" s="40" t="str">
        <f t="shared" si="48"/>
        <v>Plano AnualRealizada</v>
      </c>
      <c r="T510" s="40" t="str">
        <f t="shared" si="49"/>
        <v>Plano AnualCultura</v>
      </c>
    </row>
    <row r="511" spans="1:20" ht="15" customHeight="1">
      <c r="A511" s="130" t="s">
        <v>145</v>
      </c>
      <c r="B511" s="59" t="s">
        <v>145</v>
      </c>
      <c r="C511" s="21">
        <v>18</v>
      </c>
      <c r="D511" s="18"/>
      <c r="E511" s="11" t="s">
        <v>1</v>
      </c>
      <c r="F511" s="7" t="s">
        <v>689</v>
      </c>
      <c r="G511" s="4" t="s">
        <v>14</v>
      </c>
      <c r="H511" s="73" t="s">
        <v>387</v>
      </c>
      <c r="I511" s="38"/>
      <c r="J511" s="38" t="s">
        <v>276</v>
      </c>
      <c r="K511" s="39">
        <v>450</v>
      </c>
      <c r="L511" s="26"/>
      <c r="M511" s="4" t="s">
        <v>20</v>
      </c>
      <c r="N511" s="23" t="s">
        <v>7</v>
      </c>
      <c r="O511" s="9" t="str">
        <f t="shared" si="50"/>
        <v>-----</v>
      </c>
      <c r="P511" s="75"/>
      <c r="Q511" s="64"/>
      <c r="S511" s="40" t="str">
        <f t="shared" si="48"/>
        <v>Plano AnualRealizada</v>
      </c>
      <c r="T511" s="40" t="str">
        <f t="shared" si="49"/>
        <v>Plano AnualBiblioteca</v>
      </c>
    </row>
    <row r="512" spans="1:20" ht="15" customHeight="1">
      <c r="A512" s="130" t="s">
        <v>145</v>
      </c>
      <c r="B512" s="59" t="s">
        <v>145</v>
      </c>
      <c r="C512" s="21">
        <v>19</v>
      </c>
      <c r="D512" s="18"/>
      <c r="E512" s="11" t="s">
        <v>2</v>
      </c>
      <c r="F512" s="7"/>
      <c r="G512" s="4"/>
      <c r="H512" s="73"/>
      <c r="I512" s="38"/>
      <c r="J512" s="38" t="s">
        <v>276</v>
      </c>
      <c r="K512" s="39">
        <v>450</v>
      </c>
      <c r="L512" s="26"/>
      <c r="M512" s="4"/>
      <c r="N512" s="23"/>
      <c r="O512" s="9" t="str">
        <f t="shared" si="50"/>
        <v/>
      </c>
      <c r="P512" s="75"/>
      <c r="Q512" s="64"/>
      <c r="S512" s="40" t="str">
        <f t="shared" si="48"/>
        <v/>
      </c>
      <c r="T512" s="40" t="str">
        <f t="shared" si="49"/>
        <v/>
      </c>
    </row>
    <row r="513" spans="1:20" ht="15" customHeight="1">
      <c r="A513" s="130" t="s">
        <v>145</v>
      </c>
      <c r="B513" s="59" t="s">
        <v>145</v>
      </c>
      <c r="C513" s="21">
        <v>20</v>
      </c>
      <c r="D513" s="18"/>
      <c r="E513" s="11" t="s">
        <v>3</v>
      </c>
      <c r="F513" s="7" t="s">
        <v>687</v>
      </c>
      <c r="G513" s="4" t="s">
        <v>75</v>
      </c>
      <c r="H513" s="73" t="s">
        <v>388</v>
      </c>
      <c r="I513" s="38"/>
      <c r="J513" s="38" t="s">
        <v>276</v>
      </c>
      <c r="K513" s="39">
        <v>450</v>
      </c>
      <c r="L513" s="26"/>
      <c r="M513" s="4" t="s">
        <v>21</v>
      </c>
      <c r="N513" s="23" t="s">
        <v>7</v>
      </c>
      <c r="O513" s="9" t="str">
        <f t="shared" si="50"/>
        <v>-----</v>
      </c>
      <c r="P513" s="75"/>
      <c r="Q513" s="64"/>
      <c r="S513" s="40" t="str">
        <f t="shared" si="48"/>
        <v>Extra PlanoRealizada</v>
      </c>
      <c r="T513" s="40" t="str">
        <f t="shared" si="49"/>
        <v>Extra PlanoAção Social</v>
      </c>
    </row>
    <row r="514" spans="1:20" ht="15" customHeight="1">
      <c r="A514" s="130" t="s">
        <v>145</v>
      </c>
      <c r="B514" s="59" t="s">
        <v>145</v>
      </c>
      <c r="C514" s="21">
        <v>21</v>
      </c>
      <c r="D514" s="18"/>
      <c r="E514" s="11" t="s">
        <v>4</v>
      </c>
      <c r="F514" s="7"/>
      <c r="G514" s="4"/>
      <c r="H514" s="73"/>
      <c r="I514" s="38"/>
      <c r="J514" s="38" t="s">
        <v>276</v>
      </c>
      <c r="K514" s="39">
        <v>450</v>
      </c>
      <c r="L514" s="26"/>
      <c r="M514" s="4"/>
      <c r="N514" s="23"/>
      <c r="O514" s="9" t="str">
        <f t="shared" si="50"/>
        <v/>
      </c>
      <c r="P514" s="75"/>
      <c r="Q514" s="64"/>
      <c r="S514" s="40" t="str">
        <f t="shared" si="48"/>
        <v/>
      </c>
      <c r="T514" s="40" t="str">
        <f t="shared" si="49"/>
        <v/>
      </c>
    </row>
    <row r="515" spans="1:20" ht="15" customHeight="1">
      <c r="A515" s="130" t="s">
        <v>145</v>
      </c>
      <c r="B515" s="59" t="s">
        <v>145</v>
      </c>
      <c r="C515" s="21">
        <v>22</v>
      </c>
      <c r="D515" s="18"/>
      <c r="E515" s="11" t="s">
        <v>5</v>
      </c>
      <c r="F515" s="7"/>
      <c r="G515" s="4"/>
      <c r="H515" s="73"/>
      <c r="I515" s="38"/>
      <c r="J515" s="38" t="s">
        <v>276</v>
      </c>
      <c r="K515" s="39">
        <v>450</v>
      </c>
      <c r="L515" s="26"/>
      <c r="M515" s="4"/>
      <c r="N515" s="23"/>
      <c r="O515" s="9" t="str">
        <f t="shared" si="50"/>
        <v/>
      </c>
      <c r="P515" s="75"/>
      <c r="Q515" s="64"/>
      <c r="S515" s="40" t="str">
        <f t="shared" si="48"/>
        <v/>
      </c>
      <c r="T515" s="40" t="str">
        <f t="shared" si="49"/>
        <v/>
      </c>
    </row>
    <row r="516" spans="1:20" ht="15" customHeight="1">
      <c r="A516" s="130" t="s">
        <v>145</v>
      </c>
      <c r="B516" s="59" t="s">
        <v>145</v>
      </c>
      <c r="C516" s="21">
        <v>23</v>
      </c>
      <c r="D516" s="18"/>
      <c r="E516" s="11" t="s">
        <v>6</v>
      </c>
      <c r="F516" s="7" t="s">
        <v>248</v>
      </c>
      <c r="G516" s="4" t="s">
        <v>153</v>
      </c>
      <c r="H516" s="73" t="s">
        <v>441</v>
      </c>
      <c r="I516" s="38"/>
      <c r="J516" s="38" t="s">
        <v>276</v>
      </c>
      <c r="K516" s="39">
        <v>450</v>
      </c>
      <c r="L516" s="26"/>
      <c r="M516" s="4" t="s">
        <v>20</v>
      </c>
      <c r="N516" s="23" t="s">
        <v>7</v>
      </c>
      <c r="O516" s="9" t="str">
        <f t="shared" si="50"/>
        <v>-----</v>
      </c>
      <c r="P516" s="75"/>
      <c r="Q516" s="64"/>
      <c r="S516" s="40" t="str">
        <f t="shared" si="48"/>
        <v>Plano AnualRealizada</v>
      </c>
      <c r="T516" s="40" t="str">
        <f t="shared" si="49"/>
        <v>Plano AnualCultura</v>
      </c>
    </row>
    <row r="517" spans="1:20" ht="15" customHeight="1">
      <c r="A517" s="130" t="s">
        <v>145</v>
      </c>
      <c r="B517" s="59" t="s">
        <v>145</v>
      </c>
      <c r="C517" s="21">
        <v>23</v>
      </c>
      <c r="D517" s="18"/>
      <c r="E517" s="11" t="s">
        <v>6</v>
      </c>
      <c r="F517" s="7" t="s">
        <v>689</v>
      </c>
      <c r="G517" s="4" t="s">
        <v>14</v>
      </c>
      <c r="H517" s="73" t="s">
        <v>387</v>
      </c>
      <c r="I517" s="38"/>
      <c r="J517" s="38" t="s">
        <v>276</v>
      </c>
      <c r="K517" s="39">
        <v>450</v>
      </c>
      <c r="L517" s="26"/>
      <c r="M517" s="4" t="s">
        <v>20</v>
      </c>
      <c r="N517" s="23" t="s">
        <v>7</v>
      </c>
      <c r="O517" s="9" t="str">
        <f t="shared" si="50"/>
        <v>-----</v>
      </c>
      <c r="P517" s="75"/>
      <c r="Q517" s="64"/>
      <c r="S517" s="40" t="str">
        <f t="shared" si="48"/>
        <v>Plano AnualRealizada</v>
      </c>
      <c r="T517" s="40" t="str">
        <f t="shared" si="49"/>
        <v>Plano AnualBiblioteca</v>
      </c>
    </row>
    <row r="518" spans="1:20" ht="15" customHeight="1">
      <c r="A518" s="130" t="s">
        <v>145</v>
      </c>
      <c r="B518" s="59" t="s">
        <v>145</v>
      </c>
      <c r="C518" s="21">
        <v>24</v>
      </c>
      <c r="D518" s="18"/>
      <c r="E518" s="11" t="s">
        <v>0</v>
      </c>
      <c r="F518" s="7" t="s">
        <v>248</v>
      </c>
      <c r="G518" s="4" t="s">
        <v>153</v>
      </c>
      <c r="H518" s="73" t="s">
        <v>441</v>
      </c>
      <c r="I518" s="38"/>
      <c r="J518" s="38" t="s">
        <v>276</v>
      </c>
      <c r="K518" s="39">
        <v>450</v>
      </c>
      <c r="L518" s="26"/>
      <c r="M518" s="4" t="s">
        <v>20</v>
      </c>
      <c r="N518" s="23" t="s">
        <v>7</v>
      </c>
      <c r="O518" s="9" t="str">
        <f t="shared" si="50"/>
        <v>-----</v>
      </c>
      <c r="P518" s="75"/>
      <c r="Q518" s="64"/>
      <c r="S518" s="40" t="str">
        <f t="shared" si="48"/>
        <v>Plano AnualRealizada</v>
      </c>
      <c r="T518" s="40" t="str">
        <f t="shared" si="49"/>
        <v>Plano AnualCultura</v>
      </c>
    </row>
    <row r="519" spans="1:20" ht="15" customHeight="1">
      <c r="A519" s="130" t="s">
        <v>145</v>
      </c>
      <c r="B519" s="59" t="s">
        <v>145</v>
      </c>
      <c r="C519" s="21">
        <v>25</v>
      </c>
      <c r="D519" s="18"/>
      <c r="E519" s="11" t="s">
        <v>1</v>
      </c>
      <c r="F519" s="7" t="s">
        <v>248</v>
      </c>
      <c r="G519" s="4" t="s">
        <v>153</v>
      </c>
      <c r="H519" s="73" t="s">
        <v>441</v>
      </c>
      <c r="I519" s="38"/>
      <c r="J519" s="38" t="s">
        <v>276</v>
      </c>
      <c r="K519" s="39">
        <v>450</v>
      </c>
      <c r="L519" s="26"/>
      <c r="M519" s="4" t="s">
        <v>20</v>
      </c>
      <c r="N519" s="23" t="s">
        <v>7</v>
      </c>
      <c r="O519" s="9" t="str">
        <f t="shared" si="50"/>
        <v>-----</v>
      </c>
      <c r="P519" s="75"/>
      <c r="Q519" s="64"/>
      <c r="S519" s="40" t="str">
        <f t="shared" si="48"/>
        <v>Plano AnualRealizada</v>
      </c>
      <c r="T519" s="40" t="str">
        <f t="shared" si="49"/>
        <v>Plano AnualCultura</v>
      </c>
    </row>
    <row r="520" spans="1:20" ht="15" customHeight="1">
      <c r="A520" s="130" t="s">
        <v>145</v>
      </c>
      <c r="B520" s="59" t="s">
        <v>145</v>
      </c>
      <c r="C520" s="21">
        <v>25</v>
      </c>
      <c r="D520" s="18"/>
      <c r="E520" s="11" t="s">
        <v>1</v>
      </c>
      <c r="F520" s="7" t="s">
        <v>689</v>
      </c>
      <c r="G520" s="4" t="s">
        <v>14</v>
      </c>
      <c r="H520" s="73" t="s">
        <v>387</v>
      </c>
      <c r="I520" s="38"/>
      <c r="J520" s="38" t="s">
        <v>276</v>
      </c>
      <c r="K520" s="39">
        <v>450</v>
      </c>
      <c r="L520" s="26"/>
      <c r="M520" s="4" t="s">
        <v>20</v>
      </c>
      <c r="N520" s="23" t="s">
        <v>7</v>
      </c>
      <c r="O520" s="9" t="str">
        <f t="shared" si="50"/>
        <v>-----</v>
      </c>
      <c r="P520" s="75"/>
      <c r="Q520" s="64"/>
      <c r="S520" s="40" t="str">
        <f t="shared" si="48"/>
        <v>Plano AnualRealizada</v>
      </c>
      <c r="T520" s="40" t="str">
        <f t="shared" si="49"/>
        <v>Plano AnualBiblioteca</v>
      </c>
    </row>
    <row r="521" spans="1:20" ht="15" customHeight="1">
      <c r="A521" s="130" t="s">
        <v>145</v>
      </c>
      <c r="B521" s="59" t="s">
        <v>145</v>
      </c>
      <c r="C521" s="21">
        <v>26</v>
      </c>
      <c r="D521" s="18"/>
      <c r="E521" s="11" t="s">
        <v>2</v>
      </c>
      <c r="F521" s="7"/>
      <c r="G521" s="4"/>
      <c r="H521" s="73"/>
      <c r="I521" s="38"/>
      <c r="J521" s="38" t="s">
        <v>276</v>
      </c>
      <c r="K521" s="39">
        <v>450</v>
      </c>
      <c r="L521" s="26"/>
      <c r="M521" s="4"/>
      <c r="N521" s="23"/>
      <c r="O521" s="9" t="str">
        <f t="shared" si="50"/>
        <v/>
      </c>
      <c r="P521" s="75"/>
      <c r="Q521" s="64"/>
      <c r="S521" s="40" t="str">
        <f t="shared" si="48"/>
        <v/>
      </c>
      <c r="T521" s="40" t="str">
        <f t="shared" si="49"/>
        <v/>
      </c>
    </row>
    <row r="522" spans="1:20" ht="15" customHeight="1">
      <c r="A522" s="130" t="s">
        <v>145</v>
      </c>
      <c r="B522" s="59" t="s">
        <v>145</v>
      </c>
      <c r="C522" s="21">
        <v>27</v>
      </c>
      <c r="D522" s="18"/>
      <c r="E522" s="11" t="s">
        <v>3</v>
      </c>
      <c r="F522" s="7"/>
      <c r="G522" s="4"/>
      <c r="H522" s="73"/>
      <c r="I522" s="38"/>
      <c r="J522" s="38" t="s">
        <v>276</v>
      </c>
      <c r="K522" s="39">
        <v>450</v>
      </c>
      <c r="L522" s="26"/>
      <c r="M522" s="4"/>
      <c r="N522" s="23"/>
      <c r="O522" s="9" t="str">
        <f t="shared" si="50"/>
        <v/>
      </c>
      <c r="P522" s="75"/>
      <c r="Q522" s="64"/>
      <c r="S522" s="40" t="str">
        <f t="shared" si="48"/>
        <v/>
      </c>
      <c r="T522" s="40" t="str">
        <f t="shared" si="49"/>
        <v/>
      </c>
    </row>
    <row r="523" spans="1:20" ht="15" customHeight="1">
      <c r="A523" s="130" t="s">
        <v>145</v>
      </c>
      <c r="B523" s="59" t="s">
        <v>145</v>
      </c>
      <c r="C523" s="21">
        <v>28</v>
      </c>
      <c r="D523" s="18"/>
      <c r="E523" s="11" t="s">
        <v>4</v>
      </c>
      <c r="F523" s="7"/>
      <c r="G523" s="4"/>
      <c r="H523" s="73"/>
      <c r="I523" s="38"/>
      <c r="J523" s="38" t="s">
        <v>276</v>
      </c>
      <c r="K523" s="39">
        <v>450</v>
      </c>
      <c r="L523" s="26"/>
      <c r="M523" s="4"/>
      <c r="N523" s="23"/>
      <c r="O523" s="9" t="str">
        <f t="shared" si="50"/>
        <v/>
      </c>
      <c r="P523" s="75"/>
      <c r="Q523" s="64"/>
      <c r="S523" s="40" t="str">
        <f t="shared" si="48"/>
        <v/>
      </c>
      <c r="T523" s="40" t="str">
        <f t="shared" si="49"/>
        <v/>
      </c>
    </row>
    <row r="524" spans="1:20" ht="15" customHeight="1">
      <c r="A524" s="130" t="s">
        <v>145</v>
      </c>
      <c r="B524" s="59" t="s">
        <v>145</v>
      </c>
      <c r="C524" s="21">
        <v>29</v>
      </c>
      <c r="D524" s="18"/>
      <c r="E524" s="11" t="s">
        <v>5</v>
      </c>
      <c r="F524" s="7"/>
      <c r="G524" s="4"/>
      <c r="H524" s="73"/>
      <c r="I524" s="38"/>
      <c r="J524" s="38" t="s">
        <v>276</v>
      </c>
      <c r="K524" s="39">
        <v>450</v>
      </c>
      <c r="L524" s="26"/>
      <c r="M524" s="4"/>
      <c r="N524" s="23"/>
      <c r="O524" s="9" t="str">
        <f t="shared" si="50"/>
        <v/>
      </c>
      <c r="P524" s="75"/>
      <c r="Q524" s="64"/>
      <c r="S524" s="40" t="str">
        <f t="shared" si="48"/>
        <v/>
      </c>
      <c r="T524" s="40" t="str">
        <f t="shared" si="49"/>
        <v/>
      </c>
    </row>
    <row r="525" spans="1:20" ht="15" customHeight="1">
      <c r="A525" s="130" t="s">
        <v>145</v>
      </c>
      <c r="B525" s="59" t="s">
        <v>145</v>
      </c>
      <c r="C525" s="21">
        <v>30</v>
      </c>
      <c r="D525" s="18"/>
      <c r="E525" s="11" t="s">
        <v>6</v>
      </c>
      <c r="F525" s="7" t="s">
        <v>248</v>
      </c>
      <c r="G525" s="4" t="s">
        <v>153</v>
      </c>
      <c r="H525" s="73" t="s">
        <v>441</v>
      </c>
      <c r="I525" s="38"/>
      <c r="J525" s="38" t="s">
        <v>276</v>
      </c>
      <c r="K525" s="39">
        <v>450</v>
      </c>
      <c r="L525" s="26"/>
      <c r="M525" s="4" t="s">
        <v>20</v>
      </c>
      <c r="N525" s="23" t="s">
        <v>7</v>
      </c>
      <c r="O525" s="9" t="str">
        <f t="shared" si="50"/>
        <v>-----</v>
      </c>
      <c r="P525" s="75"/>
      <c r="Q525" s="64"/>
      <c r="S525" s="40" t="str">
        <f t="shared" si="48"/>
        <v>Plano AnualRealizada</v>
      </c>
      <c r="T525" s="40" t="str">
        <f t="shared" si="49"/>
        <v>Plano AnualCultura</v>
      </c>
    </row>
    <row r="526" spans="1:20" ht="15" customHeight="1">
      <c r="A526" s="130" t="s">
        <v>145</v>
      </c>
      <c r="B526" s="59" t="s">
        <v>145</v>
      </c>
      <c r="C526" s="21">
        <v>30</v>
      </c>
      <c r="D526" s="18"/>
      <c r="E526" s="11" t="s">
        <v>6</v>
      </c>
      <c r="F526" s="7" t="s">
        <v>689</v>
      </c>
      <c r="G526" s="4" t="s">
        <v>14</v>
      </c>
      <c r="H526" s="73" t="s">
        <v>387</v>
      </c>
      <c r="I526" s="38"/>
      <c r="J526" s="38" t="s">
        <v>276</v>
      </c>
      <c r="K526" s="39">
        <v>450</v>
      </c>
      <c r="L526" s="26"/>
      <c r="M526" s="4" t="s">
        <v>20</v>
      </c>
      <c r="N526" s="23" t="s">
        <v>7</v>
      </c>
      <c r="O526" s="9" t="str">
        <f t="shared" si="50"/>
        <v>-----</v>
      </c>
      <c r="P526" s="75"/>
      <c r="Q526" s="64"/>
      <c r="S526" s="40" t="str">
        <f t="shared" si="48"/>
        <v>Plano AnualRealizada</v>
      </c>
      <c r="T526" s="40" t="str">
        <f t="shared" si="49"/>
        <v>Plano AnualBiblioteca</v>
      </c>
    </row>
    <row r="527" spans="1:20" ht="15" customHeight="1">
      <c r="A527" s="130" t="s">
        <v>145</v>
      </c>
      <c r="B527" s="59" t="s">
        <v>145</v>
      </c>
      <c r="C527" s="21">
        <v>31</v>
      </c>
      <c r="D527" s="18"/>
      <c r="E527" s="11" t="s">
        <v>0</v>
      </c>
      <c r="F527" s="7" t="s">
        <v>248</v>
      </c>
      <c r="G527" s="4" t="s">
        <v>153</v>
      </c>
      <c r="H527" s="73" t="s">
        <v>441</v>
      </c>
      <c r="I527" s="38"/>
      <c r="J527" s="38" t="s">
        <v>276</v>
      </c>
      <c r="K527" s="39">
        <v>450</v>
      </c>
      <c r="L527" s="26"/>
      <c r="M527" s="4" t="s">
        <v>20</v>
      </c>
      <c r="N527" s="23" t="s">
        <v>7</v>
      </c>
      <c r="O527" s="9" t="str">
        <f t="shared" si="50"/>
        <v>-----</v>
      </c>
      <c r="P527" s="75"/>
      <c r="Q527" s="64"/>
      <c r="S527" s="40" t="str">
        <f t="shared" si="48"/>
        <v>Plano AnualRealizada</v>
      </c>
      <c r="T527" s="40" t="str">
        <f t="shared" si="49"/>
        <v>Plano AnualCultura</v>
      </c>
    </row>
    <row r="528" spans="1:20" ht="15" customHeight="1">
      <c r="A528" s="130" t="s">
        <v>146</v>
      </c>
      <c r="B528" s="59" t="s">
        <v>146</v>
      </c>
      <c r="C528" s="21" t="s">
        <v>36</v>
      </c>
      <c r="D528" s="18"/>
      <c r="E528" s="11" t="s">
        <v>38</v>
      </c>
      <c r="F528" s="7" t="s">
        <v>342</v>
      </c>
      <c r="G528" s="4" t="s">
        <v>14</v>
      </c>
      <c r="H528" s="73" t="s">
        <v>388</v>
      </c>
      <c r="I528" s="38"/>
      <c r="J528" s="38" t="s">
        <v>276</v>
      </c>
      <c r="K528" s="39">
        <v>20</v>
      </c>
      <c r="L528" s="26"/>
      <c r="M528" s="4" t="s">
        <v>20</v>
      </c>
      <c r="N528" s="23" t="s">
        <v>7</v>
      </c>
      <c r="O528" s="9" t="str">
        <f t="shared" si="50"/>
        <v>-----</v>
      </c>
      <c r="P528" s="75"/>
      <c r="Q528" s="64"/>
      <c r="S528" s="40" t="str">
        <f>CONCATENATE(M528,N528)</f>
        <v>Plano AnualRealizada</v>
      </c>
      <c r="T528" s="40" t="str">
        <f>CONCATENATE(M528,G528)</f>
        <v>Plano AnualBiblioteca</v>
      </c>
    </row>
    <row r="529" spans="1:20" ht="15" customHeight="1">
      <c r="A529" s="130" t="s">
        <v>146</v>
      </c>
      <c r="B529" s="59" t="s">
        <v>146</v>
      </c>
      <c r="C529" s="21">
        <v>1</v>
      </c>
      <c r="D529" s="18"/>
      <c r="E529" s="11" t="s">
        <v>1</v>
      </c>
      <c r="F529" s="7"/>
      <c r="G529" s="4"/>
      <c r="H529" s="73"/>
      <c r="I529" s="38"/>
      <c r="J529" s="38" t="s">
        <v>276</v>
      </c>
      <c r="K529" s="39">
        <v>20</v>
      </c>
      <c r="L529" s="26"/>
      <c r="M529" s="4"/>
      <c r="N529" s="23"/>
      <c r="O529" s="9" t="str">
        <f t="shared" si="50"/>
        <v/>
      </c>
      <c r="P529" s="75"/>
      <c r="Q529" s="64"/>
      <c r="S529" s="40" t="str">
        <f>CONCATENATE(M529,N529)</f>
        <v/>
      </c>
      <c r="T529" s="40" t="str">
        <f>CONCATENATE(M529,G529)</f>
        <v/>
      </c>
    </row>
    <row r="530" spans="1:20" ht="15" customHeight="1">
      <c r="A530" s="130" t="s">
        <v>146</v>
      </c>
      <c r="B530" s="59" t="s">
        <v>146</v>
      </c>
      <c r="C530" s="21">
        <v>2</v>
      </c>
      <c r="D530" s="18"/>
      <c r="E530" s="11" t="s">
        <v>2</v>
      </c>
      <c r="F530" s="7"/>
      <c r="G530" s="4"/>
      <c r="H530" s="73"/>
      <c r="I530" s="38"/>
      <c r="J530" s="38" t="s">
        <v>276</v>
      </c>
      <c r="K530" s="39">
        <v>500</v>
      </c>
      <c r="L530" s="26"/>
      <c r="M530" s="4"/>
      <c r="N530" s="23"/>
      <c r="O530" s="9" t="str">
        <f t="shared" si="50"/>
        <v/>
      </c>
      <c r="P530" s="75"/>
      <c r="Q530" s="64"/>
      <c r="S530" s="40" t="str">
        <f t="shared" ref="S530:S591" si="56">CONCATENATE(M530,N530)</f>
        <v/>
      </c>
      <c r="T530" s="40" t="str">
        <f t="shared" ref="T530:T591" si="57">CONCATENATE(M530,G530)</f>
        <v/>
      </c>
    </row>
    <row r="531" spans="1:20" ht="15" customHeight="1">
      <c r="A531" s="130" t="s">
        <v>146</v>
      </c>
      <c r="B531" s="59" t="s">
        <v>146</v>
      </c>
      <c r="C531" s="21">
        <v>3</v>
      </c>
      <c r="D531" s="18"/>
      <c r="E531" s="11" t="s">
        <v>3</v>
      </c>
      <c r="F531" s="7"/>
      <c r="G531" s="4"/>
      <c r="H531" s="73"/>
      <c r="I531" s="38"/>
      <c r="J531" s="38" t="s">
        <v>276</v>
      </c>
      <c r="K531" s="39">
        <v>500</v>
      </c>
      <c r="L531" s="26"/>
      <c r="M531" s="4"/>
      <c r="N531" s="23"/>
      <c r="O531" s="9" t="str">
        <f t="shared" si="50"/>
        <v/>
      </c>
      <c r="P531" s="75"/>
      <c r="Q531" s="64"/>
      <c r="S531" s="40" t="str">
        <f t="shared" si="56"/>
        <v/>
      </c>
      <c r="T531" s="40" t="str">
        <f t="shared" si="57"/>
        <v/>
      </c>
    </row>
    <row r="532" spans="1:20" ht="15" customHeight="1">
      <c r="A532" s="130" t="s">
        <v>146</v>
      </c>
      <c r="B532" s="59" t="s">
        <v>146</v>
      </c>
      <c r="C532" s="21">
        <v>4</v>
      </c>
      <c r="D532" s="18"/>
      <c r="E532" s="11" t="s">
        <v>4</v>
      </c>
      <c r="F532" s="7"/>
      <c r="G532" s="4"/>
      <c r="H532" s="73"/>
      <c r="I532" s="38"/>
      <c r="J532" s="38" t="s">
        <v>276</v>
      </c>
      <c r="K532" s="39">
        <v>500</v>
      </c>
      <c r="L532" s="26"/>
      <c r="M532" s="4"/>
      <c r="N532" s="23"/>
      <c r="O532" s="9" t="str">
        <f t="shared" si="50"/>
        <v/>
      </c>
      <c r="P532" s="75"/>
      <c r="Q532" s="64"/>
      <c r="S532" s="40" t="str">
        <f t="shared" si="56"/>
        <v/>
      </c>
      <c r="T532" s="40" t="str">
        <f t="shared" si="57"/>
        <v/>
      </c>
    </row>
    <row r="533" spans="1:20" ht="15" customHeight="1">
      <c r="A533" s="130" t="s">
        <v>146</v>
      </c>
      <c r="B533" s="59" t="s">
        <v>146</v>
      </c>
      <c r="C533" s="21">
        <v>5</v>
      </c>
      <c r="D533" s="18"/>
      <c r="E533" s="11" t="s">
        <v>5</v>
      </c>
      <c r="F533" s="7"/>
      <c r="G533" s="4"/>
      <c r="H533" s="73"/>
      <c r="I533" s="38"/>
      <c r="J533" s="38" t="s">
        <v>276</v>
      </c>
      <c r="K533" s="39">
        <v>500</v>
      </c>
      <c r="L533" s="26"/>
      <c r="M533" s="4"/>
      <c r="N533" s="23"/>
      <c r="O533" s="9" t="str">
        <f t="shared" si="50"/>
        <v/>
      </c>
      <c r="P533" s="75"/>
      <c r="Q533" s="64"/>
      <c r="S533" s="40" t="str">
        <f t="shared" si="56"/>
        <v/>
      </c>
      <c r="T533" s="40" t="str">
        <f t="shared" si="57"/>
        <v/>
      </c>
    </row>
    <row r="534" spans="1:20" ht="15" customHeight="1">
      <c r="A534" s="130" t="s">
        <v>146</v>
      </c>
      <c r="B534" s="59" t="s">
        <v>146</v>
      </c>
      <c r="C534" s="21">
        <v>6</v>
      </c>
      <c r="D534" s="18" t="s">
        <v>100</v>
      </c>
      <c r="E534" s="11" t="s">
        <v>6</v>
      </c>
      <c r="F534" s="7" t="s">
        <v>696</v>
      </c>
      <c r="G534" s="4" t="s">
        <v>13</v>
      </c>
      <c r="H534" s="73" t="s">
        <v>414</v>
      </c>
      <c r="I534" s="38"/>
      <c r="J534" s="38" t="s">
        <v>276</v>
      </c>
      <c r="K534" s="39">
        <v>500</v>
      </c>
      <c r="L534" s="26"/>
      <c r="M534" s="4" t="s">
        <v>20</v>
      </c>
      <c r="N534" s="23" t="s">
        <v>7</v>
      </c>
      <c r="O534" s="9" t="str">
        <f t="shared" si="50"/>
        <v>-----</v>
      </c>
      <c r="P534" s="75"/>
      <c r="Q534" s="64"/>
      <c r="S534" s="40" t="str">
        <f t="shared" si="56"/>
        <v>Plano AnualRealizada</v>
      </c>
      <c r="T534" s="40" t="str">
        <f t="shared" si="57"/>
        <v>Plano AnualMuseu</v>
      </c>
    </row>
    <row r="535" spans="1:20" ht="15" customHeight="1">
      <c r="A535" s="130" t="s">
        <v>146</v>
      </c>
      <c r="B535" s="59" t="s">
        <v>146</v>
      </c>
      <c r="C535" s="21">
        <v>6</v>
      </c>
      <c r="D535" s="18"/>
      <c r="E535" s="11" t="s">
        <v>6</v>
      </c>
      <c r="F535" s="7" t="s">
        <v>248</v>
      </c>
      <c r="G535" s="4" t="s">
        <v>153</v>
      </c>
      <c r="H535" s="73" t="s">
        <v>441</v>
      </c>
      <c r="I535" s="38"/>
      <c r="J535" s="38" t="s">
        <v>276</v>
      </c>
      <c r="K535" s="39">
        <v>500</v>
      </c>
      <c r="L535" s="26"/>
      <c r="M535" s="4" t="s">
        <v>20</v>
      </c>
      <c r="N535" s="23" t="s">
        <v>7</v>
      </c>
      <c r="O535" s="9" t="str">
        <f t="shared" si="50"/>
        <v>-----</v>
      </c>
      <c r="P535" s="75"/>
      <c r="Q535" s="64"/>
      <c r="S535" s="40" t="str">
        <f t="shared" si="56"/>
        <v>Plano AnualRealizada</v>
      </c>
      <c r="T535" s="40" t="str">
        <f t="shared" si="57"/>
        <v>Plano AnualCultura</v>
      </c>
    </row>
    <row r="536" spans="1:20" ht="15" customHeight="1">
      <c r="A536" s="130" t="s">
        <v>146</v>
      </c>
      <c r="B536" s="59" t="s">
        <v>146</v>
      </c>
      <c r="C536" s="21">
        <v>7</v>
      </c>
      <c r="D536" s="18"/>
      <c r="E536" s="11" t="s">
        <v>0</v>
      </c>
      <c r="F536" s="7" t="s">
        <v>248</v>
      </c>
      <c r="G536" s="4" t="s">
        <v>153</v>
      </c>
      <c r="H536" s="73" t="s">
        <v>540</v>
      </c>
      <c r="I536" s="38"/>
      <c r="J536" s="38" t="s">
        <v>276</v>
      </c>
      <c r="K536" s="39">
        <v>500</v>
      </c>
      <c r="L536" s="26"/>
      <c r="M536" s="4" t="s">
        <v>20</v>
      </c>
      <c r="N536" s="23" t="s">
        <v>7</v>
      </c>
      <c r="O536" s="9" t="str">
        <f t="shared" si="50"/>
        <v>-----</v>
      </c>
      <c r="P536" s="75"/>
      <c r="Q536" s="64"/>
      <c r="S536" s="40" t="str">
        <f t="shared" si="56"/>
        <v>Plano AnualRealizada</v>
      </c>
      <c r="T536" s="40" t="str">
        <f t="shared" si="57"/>
        <v>Plano AnualCultura</v>
      </c>
    </row>
    <row r="537" spans="1:20" ht="15" customHeight="1">
      <c r="A537" s="130" t="s">
        <v>146</v>
      </c>
      <c r="B537" s="59" t="s">
        <v>146</v>
      </c>
      <c r="C537" s="21">
        <v>8</v>
      </c>
      <c r="D537" s="18" t="s">
        <v>87</v>
      </c>
      <c r="E537" s="11" t="s">
        <v>1</v>
      </c>
      <c r="F537" s="7" t="s">
        <v>695</v>
      </c>
      <c r="G537" s="4" t="s">
        <v>11</v>
      </c>
      <c r="H537" s="73" t="s">
        <v>418</v>
      </c>
      <c r="I537" s="38"/>
      <c r="J537" s="38" t="s">
        <v>276</v>
      </c>
      <c r="K537" s="39">
        <v>500</v>
      </c>
      <c r="L537" s="26"/>
      <c r="M537" s="4" t="s">
        <v>20</v>
      </c>
      <c r="N537" s="23" t="s">
        <v>7</v>
      </c>
      <c r="O537" s="9" t="str">
        <f t="shared" si="50"/>
        <v>-----</v>
      </c>
      <c r="P537" s="75"/>
      <c r="Q537" s="64"/>
      <c r="S537" s="40" t="str">
        <f t="shared" si="56"/>
        <v>Plano AnualRealizada</v>
      </c>
      <c r="T537" s="40" t="str">
        <f t="shared" si="57"/>
        <v>Plano AnualDesporto</v>
      </c>
    </row>
    <row r="538" spans="1:20" ht="15" customHeight="1">
      <c r="A538" s="130" t="s">
        <v>146</v>
      </c>
      <c r="B538" s="59" t="s">
        <v>146</v>
      </c>
      <c r="C538" s="21">
        <v>8</v>
      </c>
      <c r="D538" s="18"/>
      <c r="E538" s="11" t="s">
        <v>1</v>
      </c>
      <c r="F538" s="7" t="s">
        <v>248</v>
      </c>
      <c r="G538" s="4" t="s">
        <v>153</v>
      </c>
      <c r="H538" s="73" t="s">
        <v>441</v>
      </c>
      <c r="I538" s="38"/>
      <c r="J538" s="38" t="s">
        <v>276</v>
      </c>
      <c r="K538" s="39">
        <v>500</v>
      </c>
      <c r="L538" s="26"/>
      <c r="M538" s="4" t="s">
        <v>20</v>
      </c>
      <c r="N538" s="23" t="s">
        <v>7</v>
      </c>
      <c r="O538" s="9" t="str">
        <f t="shared" si="50"/>
        <v>-----</v>
      </c>
      <c r="P538" s="75"/>
      <c r="Q538" s="64"/>
      <c r="S538" s="40" t="str">
        <f t="shared" si="56"/>
        <v>Plano AnualRealizada</v>
      </c>
      <c r="T538" s="40" t="str">
        <f t="shared" si="57"/>
        <v>Plano AnualCultura</v>
      </c>
    </row>
    <row r="539" spans="1:20" ht="15" customHeight="1">
      <c r="A539" s="130" t="s">
        <v>146</v>
      </c>
      <c r="B539" s="59" t="s">
        <v>146</v>
      </c>
      <c r="C539" s="21">
        <v>9</v>
      </c>
      <c r="D539" s="18"/>
      <c r="E539" s="11" t="s">
        <v>2</v>
      </c>
      <c r="F539" s="7" t="s">
        <v>15</v>
      </c>
      <c r="G539" s="4" t="s">
        <v>15</v>
      </c>
      <c r="H539" s="73" t="s">
        <v>441</v>
      </c>
      <c r="I539" s="38"/>
      <c r="J539" s="38" t="s">
        <v>276</v>
      </c>
      <c r="K539" s="39">
        <v>500</v>
      </c>
      <c r="L539" s="26"/>
      <c r="M539" s="4" t="s">
        <v>20</v>
      </c>
      <c r="N539" s="23" t="s">
        <v>7</v>
      </c>
      <c r="O539" s="9"/>
      <c r="P539" s="75"/>
      <c r="Q539" s="64"/>
      <c r="S539" s="40" t="str">
        <f t="shared" si="56"/>
        <v>Plano AnualRealizada</v>
      </c>
      <c r="T539" s="40" t="str">
        <f t="shared" si="57"/>
        <v>Plano AnualCinema</v>
      </c>
    </row>
    <row r="540" spans="1:20" ht="15" customHeight="1">
      <c r="A540" s="130" t="s">
        <v>146</v>
      </c>
      <c r="B540" s="59" t="s">
        <v>146</v>
      </c>
      <c r="C540" s="21">
        <v>9</v>
      </c>
      <c r="D540" s="18" t="s">
        <v>87</v>
      </c>
      <c r="E540" s="11" t="s">
        <v>2</v>
      </c>
      <c r="F540" s="7" t="s">
        <v>329</v>
      </c>
      <c r="G540" s="4" t="s">
        <v>153</v>
      </c>
      <c r="H540" s="73" t="s">
        <v>438</v>
      </c>
      <c r="I540" s="38"/>
      <c r="J540" s="38" t="s">
        <v>276</v>
      </c>
      <c r="K540" s="39">
        <v>350</v>
      </c>
      <c r="L540" s="26"/>
      <c r="M540" s="4"/>
      <c r="N540" s="23" t="s">
        <v>50</v>
      </c>
      <c r="O540" s="9" t="s">
        <v>51</v>
      </c>
      <c r="P540" s="75"/>
      <c r="Q540" s="64"/>
      <c r="S540" s="40" t="str">
        <f t="shared" si="56"/>
        <v>Alterada</v>
      </c>
      <c r="T540" s="40" t="str">
        <f t="shared" si="57"/>
        <v>Cultura</v>
      </c>
    </row>
    <row r="541" spans="1:20" ht="15" customHeight="1">
      <c r="A541" s="130" t="s">
        <v>146</v>
      </c>
      <c r="B541" s="59" t="s">
        <v>146</v>
      </c>
      <c r="C541" s="21">
        <v>10</v>
      </c>
      <c r="D541" s="18"/>
      <c r="E541" s="11" t="s">
        <v>3</v>
      </c>
      <c r="F541" s="7" t="s">
        <v>15</v>
      </c>
      <c r="G541" s="4" t="s">
        <v>15</v>
      </c>
      <c r="H541" s="73" t="s">
        <v>441</v>
      </c>
      <c r="I541" s="38"/>
      <c r="J541" s="38" t="s">
        <v>276</v>
      </c>
      <c r="K541" s="39">
        <v>350</v>
      </c>
      <c r="L541" s="26"/>
      <c r="M541" s="4" t="s">
        <v>20</v>
      </c>
      <c r="N541" s="23" t="s">
        <v>7</v>
      </c>
      <c r="O541" s="9" t="str">
        <f t="shared" ref="O541" si="58">IF(N541="Cancelada","Inserir o motivo",IF(N541="Alterada","Inserir o motivo",IF(N541="Definida","situação a alterar",IF(N541="","",IF(N541="Por definir","sem data marcada",IF(N541="Realizada","-----"))))))</f>
        <v>-----</v>
      </c>
      <c r="P541" s="75"/>
      <c r="Q541" s="64"/>
      <c r="S541" s="40" t="str">
        <f t="shared" si="56"/>
        <v>Plano AnualRealizada</v>
      </c>
      <c r="T541" s="40" t="str">
        <f t="shared" si="57"/>
        <v>Plano AnualCinema</v>
      </c>
    </row>
    <row r="542" spans="1:20" ht="15" customHeight="1">
      <c r="A542" s="130" t="s">
        <v>146</v>
      </c>
      <c r="B542" s="59" t="s">
        <v>146</v>
      </c>
      <c r="C542" s="21">
        <v>11</v>
      </c>
      <c r="D542" s="18"/>
      <c r="E542" s="11" t="s">
        <v>4</v>
      </c>
      <c r="F542" s="7" t="s">
        <v>15</v>
      </c>
      <c r="G542" s="4" t="s">
        <v>15</v>
      </c>
      <c r="H542" s="73" t="s">
        <v>441</v>
      </c>
      <c r="I542" s="38"/>
      <c r="J542" s="38" t="s">
        <v>276</v>
      </c>
      <c r="K542" s="39">
        <v>350</v>
      </c>
      <c r="L542" s="26"/>
      <c r="M542" s="4" t="s">
        <v>20</v>
      </c>
      <c r="N542" s="23" t="s">
        <v>7</v>
      </c>
      <c r="O542" s="9" t="str">
        <f t="shared" si="50"/>
        <v>-----</v>
      </c>
      <c r="P542" s="75"/>
      <c r="Q542" s="64"/>
      <c r="S542" s="40" t="str">
        <f t="shared" si="56"/>
        <v>Plano AnualRealizada</v>
      </c>
      <c r="T542" s="40" t="str">
        <f t="shared" si="57"/>
        <v>Plano AnualCinema</v>
      </c>
    </row>
    <row r="543" spans="1:20" ht="15" customHeight="1">
      <c r="A543" s="130" t="s">
        <v>146</v>
      </c>
      <c r="B543" s="59" t="s">
        <v>146</v>
      </c>
      <c r="C543" s="21">
        <v>12</v>
      </c>
      <c r="D543" s="18"/>
      <c r="E543" s="11" t="s">
        <v>5</v>
      </c>
      <c r="F543" s="7" t="s">
        <v>194</v>
      </c>
      <c r="G543" s="4" t="s">
        <v>12</v>
      </c>
      <c r="H543" s="73" t="s">
        <v>440</v>
      </c>
      <c r="I543" s="38"/>
      <c r="J543" s="38" t="s">
        <v>276</v>
      </c>
      <c r="K543" s="39">
        <v>400</v>
      </c>
      <c r="L543" s="26"/>
      <c r="M543" s="4" t="s">
        <v>20</v>
      </c>
      <c r="N543" s="23" t="s">
        <v>7</v>
      </c>
      <c r="O543" s="9" t="str">
        <f t="shared" si="50"/>
        <v>-----</v>
      </c>
      <c r="P543" s="75"/>
      <c r="Q543" s="64"/>
      <c r="S543" s="40" t="str">
        <f t="shared" si="56"/>
        <v>Plano AnualRealizada</v>
      </c>
      <c r="T543" s="40" t="str">
        <f t="shared" si="57"/>
        <v>Plano AnualTurismo</v>
      </c>
    </row>
    <row r="544" spans="1:20" ht="15" customHeight="1">
      <c r="A544" s="130" t="s">
        <v>146</v>
      </c>
      <c r="B544" s="59" t="s">
        <v>146</v>
      </c>
      <c r="C544" s="21">
        <v>13</v>
      </c>
      <c r="D544" s="18"/>
      <c r="E544" s="11" t="s">
        <v>6</v>
      </c>
      <c r="F544" s="7"/>
      <c r="G544" s="4"/>
      <c r="H544" s="73"/>
      <c r="I544" s="38"/>
      <c r="J544" s="38" t="s">
        <v>276</v>
      </c>
      <c r="K544" s="39">
        <v>400</v>
      </c>
      <c r="L544" s="26"/>
      <c r="M544" s="4"/>
      <c r="N544" s="23"/>
      <c r="O544" s="9" t="str">
        <f t="shared" si="50"/>
        <v/>
      </c>
      <c r="P544" s="75"/>
      <c r="Q544" s="64"/>
      <c r="S544" s="40" t="str">
        <f t="shared" si="56"/>
        <v/>
      </c>
      <c r="T544" s="40" t="str">
        <f t="shared" si="57"/>
        <v/>
      </c>
    </row>
    <row r="545" spans="1:20" ht="15" customHeight="1">
      <c r="A545" s="130" t="s">
        <v>146</v>
      </c>
      <c r="B545" s="59" t="s">
        <v>146</v>
      </c>
      <c r="C545" s="21">
        <v>14</v>
      </c>
      <c r="D545" s="18"/>
      <c r="E545" s="11" t="s">
        <v>0</v>
      </c>
      <c r="F545" s="7"/>
      <c r="G545" s="4"/>
      <c r="H545" s="73"/>
      <c r="I545" s="38"/>
      <c r="J545" s="38" t="s">
        <v>276</v>
      </c>
      <c r="K545" s="39">
        <v>400</v>
      </c>
      <c r="L545" s="26"/>
      <c r="M545" s="4"/>
      <c r="N545" s="23"/>
      <c r="O545" s="9" t="str">
        <f t="shared" si="50"/>
        <v/>
      </c>
      <c r="P545" s="75"/>
      <c r="Q545" s="64"/>
      <c r="S545" s="40" t="str">
        <f t="shared" si="56"/>
        <v/>
      </c>
      <c r="T545" s="40" t="str">
        <f t="shared" si="57"/>
        <v/>
      </c>
    </row>
    <row r="546" spans="1:20" ht="15" customHeight="1">
      <c r="A546" s="130" t="s">
        <v>146</v>
      </c>
      <c r="B546" s="59" t="s">
        <v>146</v>
      </c>
      <c r="C546" s="21">
        <v>15</v>
      </c>
      <c r="D546" s="18"/>
      <c r="E546" s="11" t="s">
        <v>0</v>
      </c>
      <c r="F546" s="7"/>
      <c r="G546" s="4"/>
      <c r="H546" s="73"/>
      <c r="I546" s="38"/>
      <c r="J546" s="38" t="s">
        <v>276</v>
      </c>
      <c r="K546" s="39">
        <v>400</v>
      </c>
      <c r="L546" s="26"/>
      <c r="M546" s="4"/>
      <c r="N546" s="23"/>
      <c r="O546" s="9" t="str">
        <f t="shared" si="50"/>
        <v/>
      </c>
      <c r="P546" s="75"/>
      <c r="Q546" s="64"/>
      <c r="S546" s="40" t="str">
        <f t="shared" si="56"/>
        <v/>
      </c>
      <c r="T546" s="40" t="str">
        <f t="shared" si="57"/>
        <v/>
      </c>
    </row>
    <row r="547" spans="1:20" ht="15" customHeight="1">
      <c r="A547" s="130" t="s">
        <v>146</v>
      </c>
      <c r="B547" s="59" t="s">
        <v>146</v>
      </c>
      <c r="C547" s="21">
        <v>16</v>
      </c>
      <c r="D547" s="18"/>
      <c r="E547" s="11" t="s">
        <v>2</v>
      </c>
      <c r="F547" s="7" t="s">
        <v>15</v>
      </c>
      <c r="G547" s="4" t="s">
        <v>15</v>
      </c>
      <c r="H547" s="73" t="s">
        <v>441</v>
      </c>
      <c r="I547" s="38"/>
      <c r="J547" s="38" t="s">
        <v>276</v>
      </c>
      <c r="K547" s="39">
        <v>500</v>
      </c>
      <c r="L547" s="26"/>
      <c r="M547" s="4" t="s">
        <v>20</v>
      </c>
      <c r="N547" s="23" t="s">
        <v>7</v>
      </c>
      <c r="O547" s="9" t="str">
        <f t="shared" si="50"/>
        <v>-----</v>
      </c>
      <c r="P547" s="75"/>
      <c r="Q547" s="64"/>
      <c r="S547" s="40" t="str">
        <f t="shared" si="56"/>
        <v>Plano AnualRealizada</v>
      </c>
      <c r="T547" s="40" t="str">
        <f t="shared" si="57"/>
        <v>Plano AnualCinema</v>
      </c>
    </row>
    <row r="548" spans="1:20" ht="15" customHeight="1">
      <c r="A548" s="130" t="s">
        <v>146</v>
      </c>
      <c r="B548" s="59" t="s">
        <v>146</v>
      </c>
      <c r="C548" s="21">
        <v>16</v>
      </c>
      <c r="D548" s="18" t="s">
        <v>97</v>
      </c>
      <c r="E548" s="11" t="s">
        <v>2</v>
      </c>
      <c r="F548" s="7" t="s">
        <v>247</v>
      </c>
      <c r="G548" s="4" t="s">
        <v>17</v>
      </c>
      <c r="H548" s="73" t="s">
        <v>383</v>
      </c>
      <c r="I548" s="38"/>
      <c r="J548" s="38" t="s">
        <v>276</v>
      </c>
      <c r="K548" s="39">
        <v>30</v>
      </c>
      <c r="L548" s="26"/>
      <c r="M548" s="4" t="s">
        <v>20</v>
      </c>
      <c r="N548" s="23" t="s">
        <v>7</v>
      </c>
      <c r="O548" s="9" t="str">
        <f t="shared" si="50"/>
        <v>-----</v>
      </c>
      <c r="P548" s="75"/>
      <c r="Q548" s="64"/>
      <c r="S548" s="40" t="str">
        <f t="shared" si="56"/>
        <v>Plano AnualRealizada</v>
      </c>
      <c r="T548" s="40" t="str">
        <f t="shared" si="57"/>
        <v>Plano AnualDiv. Interno</v>
      </c>
    </row>
    <row r="549" spans="1:20" ht="15" customHeight="1">
      <c r="A549" s="130" t="s">
        <v>146</v>
      </c>
      <c r="B549" s="59" t="s">
        <v>146</v>
      </c>
      <c r="C549" s="21">
        <v>17</v>
      </c>
      <c r="D549" s="18"/>
      <c r="E549" s="11" t="s">
        <v>3</v>
      </c>
      <c r="F549" s="7" t="s">
        <v>322</v>
      </c>
      <c r="G549" s="4" t="s">
        <v>12</v>
      </c>
      <c r="H549" s="73" t="s">
        <v>440</v>
      </c>
      <c r="I549" s="38"/>
      <c r="J549" s="38" t="s">
        <v>276</v>
      </c>
      <c r="K549" s="39">
        <v>400</v>
      </c>
      <c r="L549" s="26"/>
      <c r="M549" s="4" t="s">
        <v>20</v>
      </c>
      <c r="N549" s="23" t="s">
        <v>7</v>
      </c>
      <c r="O549" s="9" t="str">
        <f t="shared" si="50"/>
        <v>-----</v>
      </c>
      <c r="P549" s="75"/>
      <c r="Q549" s="64"/>
      <c r="S549" s="40" t="str">
        <f t="shared" si="56"/>
        <v>Plano AnualRealizada</v>
      </c>
      <c r="T549" s="40" t="str">
        <f t="shared" si="57"/>
        <v>Plano AnualTurismo</v>
      </c>
    </row>
    <row r="550" spans="1:20" ht="15" customHeight="1">
      <c r="A550" s="130" t="s">
        <v>146</v>
      </c>
      <c r="B550" s="59" t="s">
        <v>146</v>
      </c>
      <c r="C550" s="21">
        <v>17</v>
      </c>
      <c r="D550" s="18"/>
      <c r="E550" s="11" t="s">
        <v>3</v>
      </c>
      <c r="F550" s="7" t="s">
        <v>15</v>
      </c>
      <c r="G550" s="4" t="s">
        <v>15</v>
      </c>
      <c r="H550" s="73" t="s">
        <v>441</v>
      </c>
      <c r="I550" s="38"/>
      <c r="J550" s="38" t="s">
        <v>276</v>
      </c>
      <c r="K550" s="39">
        <v>400</v>
      </c>
      <c r="L550" s="26"/>
      <c r="M550" s="4" t="s">
        <v>20</v>
      </c>
      <c r="N550" s="23" t="s">
        <v>7</v>
      </c>
      <c r="O550" s="9" t="str">
        <f t="shared" si="50"/>
        <v>-----</v>
      </c>
      <c r="P550" s="75"/>
      <c r="Q550" s="64"/>
      <c r="S550" s="40" t="str">
        <f t="shared" si="56"/>
        <v>Plano AnualRealizada</v>
      </c>
      <c r="T550" s="40" t="str">
        <f t="shared" si="57"/>
        <v>Plano AnualCinema</v>
      </c>
    </row>
    <row r="551" spans="1:20" ht="15" customHeight="1">
      <c r="A551" s="130" t="s">
        <v>146</v>
      </c>
      <c r="B551" s="59" t="s">
        <v>146</v>
      </c>
      <c r="C551" s="21">
        <v>17</v>
      </c>
      <c r="D551" s="18" t="s">
        <v>95</v>
      </c>
      <c r="E551" s="11" t="s">
        <v>3</v>
      </c>
      <c r="F551" s="7" t="s">
        <v>69</v>
      </c>
      <c r="G551" s="4" t="s">
        <v>12</v>
      </c>
      <c r="H551" s="73" t="s">
        <v>418</v>
      </c>
      <c r="I551" s="38"/>
      <c r="J551" s="38" t="s">
        <v>276</v>
      </c>
      <c r="K551" s="39">
        <v>250</v>
      </c>
      <c r="L551" s="26"/>
      <c r="M551" s="4" t="s">
        <v>20</v>
      </c>
      <c r="N551" s="23" t="s">
        <v>7</v>
      </c>
      <c r="O551" s="9" t="str">
        <f t="shared" ref="O551:O572" si="59">IF(N551="Cancelada","Inserir o motivo",IF(N551="Alterada","Inserir o motivo",IF(N551="Definida","situação a alterar",IF(N551="","",IF(N551="Por definir","sem data marcada",IF(N551="Realizada","-----"))))))</f>
        <v>-----</v>
      </c>
      <c r="P551" s="75"/>
      <c r="Q551" s="64"/>
      <c r="S551" s="40" t="str">
        <f t="shared" si="56"/>
        <v>Plano AnualRealizada</v>
      </c>
      <c r="T551" s="40" t="str">
        <f t="shared" si="57"/>
        <v>Plano AnualTurismo</v>
      </c>
    </row>
    <row r="552" spans="1:20" ht="15" customHeight="1">
      <c r="A552" s="130" t="s">
        <v>146</v>
      </c>
      <c r="B552" s="59" t="s">
        <v>146</v>
      </c>
      <c r="C552" s="21">
        <v>18</v>
      </c>
      <c r="D552" s="18"/>
      <c r="E552" s="11" t="s">
        <v>4</v>
      </c>
      <c r="F552" s="7" t="s">
        <v>351</v>
      </c>
      <c r="G552" s="4" t="s">
        <v>18</v>
      </c>
      <c r="H552" s="73" t="s">
        <v>418</v>
      </c>
      <c r="I552" s="38"/>
      <c r="J552" s="38" t="s">
        <v>276</v>
      </c>
      <c r="K552" s="39">
        <v>50</v>
      </c>
      <c r="L552" s="26"/>
      <c r="M552" s="4" t="s">
        <v>20</v>
      </c>
      <c r="N552" s="23" t="s">
        <v>8</v>
      </c>
      <c r="O552" s="9" t="s">
        <v>51</v>
      </c>
      <c r="P552" s="75"/>
      <c r="Q552" s="64"/>
      <c r="S552" s="40" t="str">
        <f t="shared" si="56"/>
        <v>Plano AnualCancelada</v>
      </c>
      <c r="T552" s="40" t="str">
        <f t="shared" si="57"/>
        <v>Plano AnualDiv. Externo</v>
      </c>
    </row>
    <row r="553" spans="1:20" ht="15" customHeight="1">
      <c r="A553" s="130" t="s">
        <v>146</v>
      </c>
      <c r="B553" s="59" t="s">
        <v>146</v>
      </c>
      <c r="C553" s="21">
        <v>18</v>
      </c>
      <c r="D553" s="18"/>
      <c r="E553" s="11" t="s">
        <v>4</v>
      </c>
      <c r="F553" s="7" t="s">
        <v>370</v>
      </c>
      <c r="G553" s="4" t="s">
        <v>11</v>
      </c>
      <c r="H553" s="73" t="s">
        <v>424</v>
      </c>
      <c r="I553" s="38"/>
      <c r="J553" s="38" t="s">
        <v>276</v>
      </c>
      <c r="K553" s="39">
        <v>50</v>
      </c>
      <c r="L553" s="26"/>
      <c r="M553" s="4" t="s">
        <v>20</v>
      </c>
      <c r="N553" s="23" t="s">
        <v>7</v>
      </c>
      <c r="O553" s="9" t="str">
        <f t="shared" ref="O553:O554" si="60">IF(N553="Cancelada","Inserir o motivo",IF(N553="Alterada","Inserir o motivo",IF(N553="Definida","situação a alterar",IF(N553="","",IF(N553="Por definir","sem data marcada",IF(N553="Realizada","-----"))))))</f>
        <v>-----</v>
      </c>
      <c r="P553" s="75"/>
      <c r="Q553" s="64"/>
      <c r="S553" s="40" t="str">
        <f t="shared" si="56"/>
        <v>Plano AnualRealizada</v>
      </c>
      <c r="T553" s="40" t="str">
        <f t="shared" si="57"/>
        <v>Plano AnualDesporto</v>
      </c>
    </row>
    <row r="554" spans="1:20" ht="15" customHeight="1">
      <c r="A554" s="130" t="s">
        <v>146</v>
      </c>
      <c r="B554" s="59" t="s">
        <v>146</v>
      </c>
      <c r="C554" s="21">
        <v>19</v>
      </c>
      <c r="D554" s="18" t="s">
        <v>101</v>
      </c>
      <c r="E554" s="11" t="s">
        <v>5</v>
      </c>
      <c r="F554" s="7" t="s">
        <v>703</v>
      </c>
      <c r="G554" s="4" t="s">
        <v>13</v>
      </c>
      <c r="H554" s="73" t="s">
        <v>413</v>
      </c>
      <c r="I554" s="38"/>
      <c r="J554" s="38" t="s">
        <v>276</v>
      </c>
      <c r="K554" s="39">
        <v>50</v>
      </c>
      <c r="L554" s="26"/>
      <c r="M554" s="4" t="s">
        <v>21</v>
      </c>
      <c r="N554" s="23" t="s">
        <v>7</v>
      </c>
      <c r="O554" s="9" t="str">
        <f t="shared" si="60"/>
        <v>-----</v>
      </c>
      <c r="P554" s="75"/>
      <c r="Q554" s="64"/>
      <c r="S554" s="40" t="str">
        <f t="shared" si="56"/>
        <v>Extra PlanoRealizada</v>
      </c>
      <c r="T554" s="40" t="str">
        <f t="shared" si="57"/>
        <v>Extra PlanoMuseu</v>
      </c>
    </row>
    <row r="555" spans="1:20" ht="15" customHeight="1">
      <c r="A555" s="130" t="s">
        <v>146</v>
      </c>
      <c r="B555" s="59" t="s">
        <v>146</v>
      </c>
      <c r="C555" s="21">
        <v>20</v>
      </c>
      <c r="D555" s="18"/>
      <c r="E555" s="11" t="s">
        <v>6</v>
      </c>
      <c r="F555" s="7"/>
      <c r="G555" s="4"/>
      <c r="H555" s="73"/>
      <c r="I555" s="38"/>
      <c r="J555" s="38" t="s">
        <v>276</v>
      </c>
      <c r="K555" s="39">
        <v>50</v>
      </c>
      <c r="L555" s="26"/>
      <c r="M555" s="4"/>
      <c r="N555" s="23"/>
      <c r="O555" s="9" t="str">
        <f t="shared" si="59"/>
        <v/>
      </c>
      <c r="P555" s="75"/>
      <c r="Q555" s="64"/>
      <c r="S555" s="40" t="str">
        <f t="shared" si="56"/>
        <v/>
      </c>
      <c r="T555" s="40" t="str">
        <f t="shared" si="57"/>
        <v/>
      </c>
    </row>
    <row r="556" spans="1:20" ht="15" customHeight="1">
      <c r="A556" s="130" t="s">
        <v>146</v>
      </c>
      <c r="B556" s="59" t="s">
        <v>146</v>
      </c>
      <c r="C556" s="21">
        <v>21</v>
      </c>
      <c r="D556" s="18"/>
      <c r="E556" s="11" t="s">
        <v>0</v>
      </c>
      <c r="F556" s="7" t="s">
        <v>490</v>
      </c>
      <c r="G556" s="4" t="s">
        <v>75</v>
      </c>
      <c r="H556" s="73" t="s">
        <v>426</v>
      </c>
      <c r="I556" s="38"/>
      <c r="J556" s="38" t="s">
        <v>276</v>
      </c>
      <c r="K556" s="39">
        <v>50</v>
      </c>
      <c r="L556" s="26"/>
      <c r="M556" s="4" t="s">
        <v>20</v>
      </c>
      <c r="N556" s="23" t="s">
        <v>7</v>
      </c>
      <c r="O556" s="9" t="str">
        <f t="shared" si="59"/>
        <v>-----</v>
      </c>
      <c r="P556" s="75"/>
      <c r="Q556" s="64"/>
      <c r="S556" s="40" t="str">
        <f t="shared" si="56"/>
        <v>Plano AnualRealizada</v>
      </c>
      <c r="T556" s="40" t="str">
        <f t="shared" si="57"/>
        <v>Plano AnualAção Social</v>
      </c>
    </row>
    <row r="557" spans="1:20" ht="15" customHeight="1">
      <c r="A557" s="130" t="s">
        <v>146</v>
      </c>
      <c r="B557" s="59" t="s">
        <v>146</v>
      </c>
      <c r="C557" s="21">
        <v>22</v>
      </c>
      <c r="D557" s="18"/>
      <c r="E557" s="11" t="s">
        <v>1</v>
      </c>
      <c r="F557" s="7"/>
      <c r="G557" s="4"/>
      <c r="H557" s="73"/>
      <c r="I557" s="38"/>
      <c r="J557" s="38" t="s">
        <v>276</v>
      </c>
      <c r="K557" s="39">
        <v>50</v>
      </c>
      <c r="L557" s="26"/>
      <c r="M557" s="4"/>
      <c r="N557" s="23"/>
      <c r="O557" s="9" t="str">
        <f t="shared" si="59"/>
        <v/>
      </c>
      <c r="P557" s="75"/>
      <c r="Q557" s="64"/>
      <c r="S557" s="40" t="str">
        <f t="shared" si="56"/>
        <v/>
      </c>
      <c r="T557" s="40" t="str">
        <f t="shared" si="57"/>
        <v/>
      </c>
    </row>
    <row r="558" spans="1:20" ht="15" customHeight="1">
      <c r="A558" s="130" t="s">
        <v>146</v>
      </c>
      <c r="B558" s="59" t="s">
        <v>146</v>
      </c>
      <c r="C558" s="21">
        <v>23</v>
      </c>
      <c r="D558" s="18"/>
      <c r="E558" s="11" t="s">
        <v>2</v>
      </c>
      <c r="F558" s="7" t="s">
        <v>15</v>
      </c>
      <c r="G558" s="4" t="s">
        <v>15</v>
      </c>
      <c r="H558" s="73" t="s">
        <v>441</v>
      </c>
      <c r="I558" s="38"/>
      <c r="J558" s="38" t="s">
        <v>276</v>
      </c>
      <c r="K558" s="39">
        <v>500</v>
      </c>
      <c r="L558" s="26"/>
      <c r="M558" s="4" t="s">
        <v>20</v>
      </c>
      <c r="N558" s="23" t="s">
        <v>7</v>
      </c>
      <c r="O558" s="9" t="str">
        <f t="shared" si="59"/>
        <v>-----</v>
      </c>
      <c r="P558" s="75"/>
      <c r="Q558" s="64"/>
      <c r="S558" s="40" t="str">
        <f t="shared" si="56"/>
        <v>Plano AnualRealizada</v>
      </c>
      <c r="T558" s="40" t="str">
        <f t="shared" si="57"/>
        <v>Plano AnualCinema</v>
      </c>
    </row>
    <row r="559" spans="1:20" ht="15" customHeight="1">
      <c r="A559" s="130" t="s">
        <v>146</v>
      </c>
      <c r="B559" s="59" t="s">
        <v>146</v>
      </c>
      <c r="C559" s="21">
        <v>24</v>
      </c>
      <c r="D559" s="18"/>
      <c r="E559" s="11" t="s">
        <v>3</v>
      </c>
      <c r="F559" s="7" t="s">
        <v>359</v>
      </c>
      <c r="G559" s="4" t="s">
        <v>11</v>
      </c>
      <c r="H559" s="73" t="s">
        <v>435</v>
      </c>
      <c r="I559" s="38"/>
      <c r="J559" s="38" t="s">
        <v>276</v>
      </c>
      <c r="K559" s="39">
        <v>15</v>
      </c>
      <c r="L559" s="26"/>
      <c r="M559" s="4" t="s">
        <v>20</v>
      </c>
      <c r="N559" s="23" t="s">
        <v>7</v>
      </c>
      <c r="O559" s="9" t="str">
        <f t="shared" si="59"/>
        <v>-----</v>
      </c>
      <c r="P559" s="75"/>
      <c r="Q559" s="64"/>
      <c r="S559" s="40" t="str">
        <f t="shared" si="56"/>
        <v>Plano AnualRealizada</v>
      </c>
      <c r="T559" s="40" t="str">
        <f t="shared" si="57"/>
        <v>Plano AnualDesporto</v>
      </c>
    </row>
    <row r="560" spans="1:20" ht="15" customHeight="1">
      <c r="A560" s="130" t="s">
        <v>146</v>
      </c>
      <c r="B560" s="59" t="s">
        <v>146</v>
      </c>
      <c r="C560" s="21">
        <v>24</v>
      </c>
      <c r="D560" s="18" t="s">
        <v>105</v>
      </c>
      <c r="E560" s="11" t="s">
        <v>3</v>
      </c>
      <c r="F560" s="7" t="s">
        <v>375</v>
      </c>
      <c r="G560" s="4" t="s">
        <v>11</v>
      </c>
      <c r="H560" s="73" t="s">
        <v>423</v>
      </c>
      <c r="I560" s="38"/>
      <c r="J560" s="38" t="s">
        <v>276</v>
      </c>
      <c r="K560" s="39">
        <v>15</v>
      </c>
      <c r="L560" s="26"/>
      <c r="M560" s="4" t="s">
        <v>20</v>
      </c>
      <c r="N560" s="23" t="s">
        <v>7</v>
      </c>
      <c r="O560" s="9" t="str">
        <f t="shared" si="59"/>
        <v>-----</v>
      </c>
      <c r="P560" s="75"/>
      <c r="Q560" s="64"/>
      <c r="S560" s="40" t="str">
        <f t="shared" si="56"/>
        <v>Plano AnualRealizada</v>
      </c>
      <c r="T560" s="40" t="str">
        <f t="shared" si="57"/>
        <v>Plano AnualDesporto</v>
      </c>
    </row>
    <row r="561" spans="1:20" ht="15" customHeight="1">
      <c r="A561" s="130" t="s">
        <v>146</v>
      </c>
      <c r="B561" s="59" t="s">
        <v>146</v>
      </c>
      <c r="C561" s="21">
        <v>24</v>
      </c>
      <c r="D561" s="18"/>
      <c r="E561" s="11" t="s">
        <v>3</v>
      </c>
      <c r="F561" s="7" t="s">
        <v>15</v>
      </c>
      <c r="G561" s="4" t="s">
        <v>15</v>
      </c>
      <c r="H561" s="73" t="s">
        <v>441</v>
      </c>
      <c r="I561" s="38"/>
      <c r="J561" s="38" t="s">
        <v>276</v>
      </c>
      <c r="K561" s="39">
        <v>15</v>
      </c>
      <c r="L561" s="26"/>
      <c r="M561" s="4" t="s">
        <v>20</v>
      </c>
      <c r="N561" s="23" t="s">
        <v>7</v>
      </c>
      <c r="O561" s="9" t="str">
        <f t="shared" si="59"/>
        <v>-----</v>
      </c>
      <c r="P561" s="75"/>
      <c r="Q561" s="64"/>
      <c r="S561" s="40" t="str">
        <f t="shared" si="56"/>
        <v>Plano AnualRealizada</v>
      </c>
      <c r="T561" s="40" t="str">
        <f t="shared" si="57"/>
        <v>Plano AnualCinema</v>
      </c>
    </row>
    <row r="562" spans="1:20" ht="15" customHeight="1">
      <c r="A562" s="130" t="s">
        <v>146</v>
      </c>
      <c r="B562" s="59" t="s">
        <v>146</v>
      </c>
      <c r="C562" s="21">
        <v>24</v>
      </c>
      <c r="D562" s="18"/>
      <c r="E562" s="11" t="s">
        <v>3</v>
      </c>
      <c r="F562" s="7" t="s">
        <v>690</v>
      </c>
      <c r="G562" s="4" t="s">
        <v>14</v>
      </c>
      <c r="H562" s="73" t="s">
        <v>388</v>
      </c>
      <c r="I562" s="38"/>
      <c r="J562" s="38" t="s">
        <v>276</v>
      </c>
      <c r="K562" s="39">
        <v>15</v>
      </c>
      <c r="L562" s="26"/>
      <c r="M562" s="4" t="s">
        <v>20</v>
      </c>
      <c r="N562" s="23" t="s">
        <v>7</v>
      </c>
      <c r="O562" s="9" t="str">
        <f t="shared" si="59"/>
        <v>-----</v>
      </c>
      <c r="P562" s="75"/>
      <c r="Q562" s="64"/>
      <c r="S562" s="40" t="str">
        <f t="shared" si="56"/>
        <v>Plano AnualRealizada</v>
      </c>
      <c r="T562" s="40" t="str">
        <f t="shared" si="57"/>
        <v>Plano AnualBiblioteca</v>
      </c>
    </row>
    <row r="563" spans="1:20" ht="15" customHeight="1">
      <c r="A563" s="130" t="s">
        <v>146</v>
      </c>
      <c r="B563" s="59" t="s">
        <v>146</v>
      </c>
      <c r="C563" s="21">
        <v>24</v>
      </c>
      <c r="D563" s="18"/>
      <c r="E563" s="11" t="s">
        <v>3</v>
      </c>
      <c r="F563" s="7" t="s">
        <v>684</v>
      </c>
      <c r="G563" s="4" t="s">
        <v>153</v>
      </c>
      <c r="H563" s="73" t="s">
        <v>566</v>
      </c>
      <c r="I563" s="38"/>
      <c r="J563" s="38" t="s">
        <v>276</v>
      </c>
      <c r="K563" s="39">
        <v>15</v>
      </c>
      <c r="L563" s="26"/>
      <c r="M563" s="4" t="s">
        <v>21</v>
      </c>
      <c r="N563" s="23" t="s">
        <v>7</v>
      </c>
      <c r="O563" s="9" t="str">
        <f t="shared" si="59"/>
        <v>-----</v>
      </c>
      <c r="P563" s="75"/>
      <c r="Q563" s="64"/>
      <c r="S563" s="40" t="str">
        <f t="shared" si="56"/>
        <v>Extra PlanoRealizada</v>
      </c>
      <c r="T563" s="40" t="str">
        <f t="shared" si="57"/>
        <v>Extra PlanoCultura</v>
      </c>
    </row>
    <row r="564" spans="1:20" ht="15" customHeight="1">
      <c r="A564" s="130" t="s">
        <v>146</v>
      </c>
      <c r="B564" s="59" t="s">
        <v>146</v>
      </c>
      <c r="C564" s="21">
        <v>24</v>
      </c>
      <c r="D564" s="18" t="s">
        <v>100</v>
      </c>
      <c r="E564" s="11" t="s">
        <v>3</v>
      </c>
      <c r="F564" s="7" t="s">
        <v>160</v>
      </c>
      <c r="G564" s="4" t="s">
        <v>18</v>
      </c>
      <c r="H564" s="73" t="s">
        <v>418</v>
      </c>
      <c r="I564" s="38"/>
      <c r="J564" s="38" t="s">
        <v>276</v>
      </c>
      <c r="K564" s="39">
        <v>250</v>
      </c>
      <c r="L564" s="26"/>
      <c r="M564" s="4"/>
      <c r="N564" s="23" t="s">
        <v>50</v>
      </c>
      <c r="O564" s="9" t="s">
        <v>51</v>
      </c>
      <c r="P564" s="75"/>
      <c r="Q564" s="64"/>
      <c r="S564" s="40" t="str">
        <f t="shared" si="56"/>
        <v>Alterada</v>
      </c>
      <c r="T564" s="40" t="str">
        <f t="shared" si="57"/>
        <v>Div. Externo</v>
      </c>
    </row>
    <row r="565" spans="1:20" ht="15" customHeight="1">
      <c r="A565" s="130" t="s">
        <v>146</v>
      </c>
      <c r="B565" s="59" t="s">
        <v>146</v>
      </c>
      <c r="C565" s="21">
        <v>25</v>
      </c>
      <c r="D565" s="18"/>
      <c r="E565" s="11" t="s">
        <v>4</v>
      </c>
      <c r="F565" s="7" t="s">
        <v>15</v>
      </c>
      <c r="G565" s="4" t="s">
        <v>15</v>
      </c>
      <c r="H565" s="73" t="s">
        <v>441</v>
      </c>
      <c r="I565" s="38"/>
      <c r="J565" s="38" t="s">
        <v>276</v>
      </c>
      <c r="K565" s="39">
        <v>500</v>
      </c>
      <c r="L565" s="26"/>
      <c r="M565" s="4" t="s">
        <v>20</v>
      </c>
      <c r="N565" s="23" t="s">
        <v>7</v>
      </c>
      <c r="O565" s="9" t="str">
        <f t="shared" si="59"/>
        <v>-----</v>
      </c>
      <c r="P565" s="75"/>
      <c r="Q565" s="64"/>
      <c r="S565" s="40" t="str">
        <f t="shared" si="56"/>
        <v>Plano AnualRealizada</v>
      </c>
      <c r="T565" s="40" t="str">
        <f t="shared" si="57"/>
        <v>Plano AnualCinema</v>
      </c>
    </row>
    <row r="566" spans="1:20" ht="15" customHeight="1">
      <c r="A566" s="130" t="s">
        <v>146</v>
      </c>
      <c r="B566" s="59" t="s">
        <v>146</v>
      </c>
      <c r="C566" s="21">
        <v>25</v>
      </c>
      <c r="D566" s="18"/>
      <c r="E566" s="11" t="s">
        <v>4</v>
      </c>
      <c r="F566" s="7" t="s">
        <v>704</v>
      </c>
      <c r="G566" s="4" t="s">
        <v>18</v>
      </c>
      <c r="H566" s="73" t="s">
        <v>566</v>
      </c>
      <c r="I566" s="38"/>
      <c r="J566" s="38" t="s">
        <v>276</v>
      </c>
      <c r="K566" s="39">
        <v>500</v>
      </c>
      <c r="L566" s="26"/>
      <c r="M566" s="4" t="s">
        <v>21</v>
      </c>
      <c r="N566" s="23" t="s">
        <v>7</v>
      </c>
      <c r="O566" s="9" t="str">
        <f t="shared" si="59"/>
        <v>-----</v>
      </c>
      <c r="P566" s="75"/>
      <c r="Q566" s="64"/>
      <c r="S566" s="40" t="str">
        <f t="shared" si="56"/>
        <v>Extra PlanoRealizada</v>
      </c>
      <c r="T566" s="40" t="str">
        <f t="shared" si="57"/>
        <v>Extra PlanoDiv. Externo</v>
      </c>
    </row>
    <row r="567" spans="1:20" ht="15" customHeight="1">
      <c r="A567" s="130" t="s">
        <v>146</v>
      </c>
      <c r="B567" s="59" t="s">
        <v>146</v>
      </c>
      <c r="C567" s="21">
        <v>26</v>
      </c>
      <c r="D567" s="18"/>
      <c r="E567" s="11" t="s">
        <v>5</v>
      </c>
      <c r="F567" s="7"/>
      <c r="G567" s="4"/>
      <c r="H567" s="73"/>
      <c r="I567" s="38"/>
      <c r="J567" s="38" t="s">
        <v>276</v>
      </c>
      <c r="K567" s="39">
        <v>500</v>
      </c>
      <c r="L567" s="26"/>
      <c r="M567" s="4"/>
      <c r="N567" s="23"/>
      <c r="O567" s="9" t="str">
        <f t="shared" si="59"/>
        <v/>
      </c>
      <c r="P567" s="75"/>
      <c r="Q567" s="64"/>
      <c r="S567" s="40" t="str">
        <f t="shared" si="56"/>
        <v/>
      </c>
      <c r="T567" s="40" t="str">
        <f t="shared" si="57"/>
        <v/>
      </c>
    </row>
    <row r="568" spans="1:20" ht="15" customHeight="1">
      <c r="A568" s="130" t="s">
        <v>146</v>
      </c>
      <c r="B568" s="59" t="s">
        <v>146</v>
      </c>
      <c r="C568" s="21">
        <v>27</v>
      </c>
      <c r="D568" s="18"/>
      <c r="E568" s="11" t="s">
        <v>6</v>
      </c>
      <c r="F568" s="7" t="s">
        <v>73</v>
      </c>
      <c r="G568" s="4" t="s">
        <v>12</v>
      </c>
      <c r="H568" s="73" t="s">
        <v>412</v>
      </c>
      <c r="I568" s="38"/>
      <c r="J568" s="38" t="s">
        <v>276</v>
      </c>
      <c r="K568" s="39">
        <v>65</v>
      </c>
      <c r="L568" s="26"/>
      <c r="M568" s="4" t="s">
        <v>20</v>
      </c>
      <c r="N568" s="23" t="s">
        <v>7</v>
      </c>
      <c r="O568" s="9" t="str">
        <f t="shared" si="59"/>
        <v>-----</v>
      </c>
      <c r="P568" s="75"/>
      <c r="Q568" s="64"/>
      <c r="S568" s="40" t="str">
        <f>CONCATENATE(M568,N568)</f>
        <v>Plano AnualRealizada</v>
      </c>
      <c r="T568" s="40" t="str">
        <f>CONCATENATE(M568,G568)</f>
        <v>Plano AnualTurismo</v>
      </c>
    </row>
    <row r="569" spans="1:20" ht="15" customHeight="1">
      <c r="A569" s="130" t="s">
        <v>146</v>
      </c>
      <c r="B569" s="59" t="s">
        <v>146</v>
      </c>
      <c r="C569" s="21">
        <v>27</v>
      </c>
      <c r="D569" s="18"/>
      <c r="E569" s="11" t="s">
        <v>6</v>
      </c>
      <c r="F569" s="7" t="s">
        <v>701</v>
      </c>
      <c r="G569" s="4" t="s">
        <v>18</v>
      </c>
      <c r="H569" s="73" t="s">
        <v>566</v>
      </c>
      <c r="I569" s="38"/>
      <c r="J569" s="38" t="s">
        <v>276</v>
      </c>
      <c r="K569" s="39">
        <v>65</v>
      </c>
      <c r="L569" s="26"/>
      <c r="M569" s="4" t="s">
        <v>21</v>
      </c>
      <c r="N569" s="23" t="s">
        <v>7</v>
      </c>
      <c r="O569" s="9" t="str">
        <f t="shared" si="59"/>
        <v>-----</v>
      </c>
      <c r="P569" s="75"/>
      <c r="Q569" s="64"/>
      <c r="S569" s="40" t="str">
        <f>CONCATENATE(M569,N569)</f>
        <v>Extra PlanoRealizada</v>
      </c>
      <c r="T569" s="40" t="str">
        <f>CONCATENATE(M569,G569)</f>
        <v>Extra PlanoDiv. Externo</v>
      </c>
    </row>
    <row r="570" spans="1:20" ht="15" customHeight="1">
      <c r="A570" s="130" t="s">
        <v>146</v>
      </c>
      <c r="B570" s="59" t="s">
        <v>146</v>
      </c>
      <c r="C570" s="21">
        <v>28</v>
      </c>
      <c r="D570" s="18" t="s">
        <v>107</v>
      </c>
      <c r="E570" s="11" t="s">
        <v>0</v>
      </c>
      <c r="F570" s="7" t="s">
        <v>702</v>
      </c>
      <c r="G570" s="4" t="s">
        <v>13</v>
      </c>
      <c r="H570" s="73" t="s">
        <v>413</v>
      </c>
      <c r="I570" s="38"/>
      <c r="J570" s="38" t="s">
        <v>276</v>
      </c>
      <c r="K570" s="39">
        <v>65</v>
      </c>
      <c r="L570" s="26"/>
      <c r="M570" s="4" t="s">
        <v>20</v>
      </c>
      <c r="N570" s="23" t="s">
        <v>7</v>
      </c>
      <c r="O570" s="9" t="str">
        <f t="shared" si="59"/>
        <v>-----</v>
      </c>
      <c r="P570" s="75"/>
      <c r="Q570" s="64"/>
      <c r="S570" s="40" t="str">
        <f>CONCATENATE(M570,N570)</f>
        <v>Plano AnualRealizada</v>
      </c>
      <c r="T570" s="40" t="str">
        <f>CONCATENATE(M570,G570)</f>
        <v>Plano AnualMuseu</v>
      </c>
    </row>
    <row r="571" spans="1:20" ht="15" customHeight="1">
      <c r="A571" s="130" t="s">
        <v>146</v>
      </c>
      <c r="B571" s="59" t="s">
        <v>146</v>
      </c>
      <c r="C571" s="21">
        <v>28</v>
      </c>
      <c r="D571" s="18"/>
      <c r="E571" s="11" t="s">
        <v>0</v>
      </c>
      <c r="F571" s="7" t="s">
        <v>15</v>
      </c>
      <c r="G571" s="4" t="s">
        <v>15</v>
      </c>
      <c r="H571" s="73" t="s">
        <v>441</v>
      </c>
      <c r="I571" s="38"/>
      <c r="J571" s="38" t="s">
        <v>276</v>
      </c>
      <c r="K571" s="39">
        <v>65</v>
      </c>
      <c r="L571" s="26"/>
      <c r="M571" s="4" t="s">
        <v>20</v>
      </c>
      <c r="N571" s="23" t="s">
        <v>7</v>
      </c>
      <c r="O571" s="9" t="str">
        <f t="shared" si="59"/>
        <v>-----</v>
      </c>
      <c r="P571" s="75"/>
      <c r="Q571" s="64"/>
      <c r="S571" s="40" t="str">
        <f>CONCATENATE(M571,N571)</f>
        <v>Plano AnualRealizada</v>
      </c>
      <c r="T571" s="40" t="str">
        <f>CONCATENATE(M571,G571)</f>
        <v>Plano AnualCinema</v>
      </c>
    </row>
    <row r="572" spans="1:20" ht="15" customHeight="1">
      <c r="A572" s="130" t="s">
        <v>146</v>
      </c>
      <c r="B572" s="59" t="s">
        <v>146</v>
      </c>
      <c r="C572" s="21">
        <v>29</v>
      </c>
      <c r="D572" s="18"/>
      <c r="E572" s="11" t="s">
        <v>1</v>
      </c>
      <c r="F572" s="7"/>
      <c r="G572" s="4"/>
      <c r="H572" s="73"/>
      <c r="I572" s="38"/>
      <c r="J572" s="38" t="s">
        <v>276</v>
      </c>
      <c r="K572" s="39">
        <v>65</v>
      </c>
      <c r="L572" s="26"/>
      <c r="M572" s="4"/>
      <c r="N572" s="23"/>
      <c r="O572" s="9" t="str">
        <f t="shared" si="59"/>
        <v/>
      </c>
      <c r="P572" s="75"/>
      <c r="Q572" s="64"/>
      <c r="S572" s="40" t="str">
        <f>CONCATENATE(M572,N572)</f>
        <v/>
      </c>
      <c r="T572" s="40" t="str">
        <f>CONCATENATE(M572,G572)</f>
        <v/>
      </c>
    </row>
    <row r="573" spans="1:20" ht="15" customHeight="1">
      <c r="A573" s="130" t="s">
        <v>146</v>
      </c>
      <c r="B573" s="59" t="s">
        <v>146</v>
      </c>
      <c r="C573" s="21">
        <v>30</v>
      </c>
      <c r="D573" s="18"/>
      <c r="E573" s="11" t="s">
        <v>2</v>
      </c>
      <c r="F573" s="7" t="s">
        <v>15</v>
      </c>
      <c r="G573" s="4" t="s">
        <v>15</v>
      </c>
      <c r="H573" s="73" t="s">
        <v>441</v>
      </c>
      <c r="I573" s="38"/>
      <c r="J573" s="38" t="s">
        <v>276</v>
      </c>
      <c r="K573" s="39">
        <v>500</v>
      </c>
      <c r="L573" s="26"/>
      <c r="M573" s="4"/>
      <c r="N573" s="23" t="s">
        <v>50</v>
      </c>
      <c r="O573" s="9" t="s">
        <v>51</v>
      </c>
      <c r="P573" s="75"/>
      <c r="Q573" s="64"/>
      <c r="S573" s="40" t="str">
        <f t="shared" si="56"/>
        <v>Alterada</v>
      </c>
      <c r="T573" s="40" t="str">
        <f t="shared" si="57"/>
        <v>Cinema</v>
      </c>
    </row>
    <row r="574" spans="1:20" ht="15" customHeight="1">
      <c r="A574" s="130" t="s">
        <v>147</v>
      </c>
      <c r="B574" s="59" t="s">
        <v>147</v>
      </c>
      <c r="C574" s="21" t="s">
        <v>36</v>
      </c>
      <c r="D574" s="18"/>
      <c r="E574" s="11" t="s">
        <v>38</v>
      </c>
      <c r="F574" s="7" t="s">
        <v>342</v>
      </c>
      <c r="G574" s="4" t="s">
        <v>14</v>
      </c>
      <c r="H574" s="73" t="s">
        <v>388</v>
      </c>
      <c r="I574" s="38"/>
      <c r="J574" s="38" t="s">
        <v>276</v>
      </c>
      <c r="K574" s="39">
        <v>20</v>
      </c>
      <c r="L574" s="26"/>
      <c r="M574" s="4" t="s">
        <v>20</v>
      </c>
      <c r="N574" s="23" t="s">
        <v>7</v>
      </c>
      <c r="O574" s="9" t="str">
        <f t="shared" ref="O574:O637" si="61">IF(N574="Cancelada","Inserir o motivo",IF(N574="Alterada","Inserir o motivo",IF(N574="Definida","situação a alterar",IF(N574="","",IF(N574="Por definir","sem data marcada",IF(N574="Realizada","-----"))))))</f>
        <v>-----</v>
      </c>
      <c r="P574" s="75"/>
      <c r="Q574" s="64"/>
      <c r="S574" s="40" t="str">
        <f t="shared" si="56"/>
        <v>Plano AnualRealizada</v>
      </c>
      <c r="T574" s="40" t="str">
        <f t="shared" si="57"/>
        <v>Plano AnualBiblioteca</v>
      </c>
    </row>
    <row r="575" spans="1:20" ht="15" customHeight="1">
      <c r="A575" s="130" t="s">
        <v>147</v>
      </c>
      <c r="B575" s="59" t="s">
        <v>147</v>
      </c>
      <c r="C575" s="21">
        <v>1</v>
      </c>
      <c r="D575" s="18"/>
      <c r="E575" s="11" t="s">
        <v>3</v>
      </c>
      <c r="F575" s="7" t="s">
        <v>492</v>
      </c>
      <c r="G575" s="4" t="s">
        <v>75</v>
      </c>
      <c r="H575" s="73" t="s">
        <v>426</v>
      </c>
      <c r="I575" s="38"/>
      <c r="J575" s="38" t="s">
        <v>276</v>
      </c>
      <c r="K575" s="39">
        <v>16</v>
      </c>
      <c r="L575" s="26"/>
      <c r="M575" s="4" t="s">
        <v>20</v>
      </c>
      <c r="N575" s="23" t="s">
        <v>7</v>
      </c>
      <c r="O575" s="9" t="str">
        <f t="shared" si="61"/>
        <v>-----</v>
      </c>
      <c r="P575" s="75"/>
      <c r="Q575" s="64"/>
      <c r="S575" s="40" t="str">
        <f t="shared" si="56"/>
        <v>Plano AnualRealizada</v>
      </c>
      <c r="T575" s="40" t="str">
        <f t="shared" si="57"/>
        <v>Plano AnualAção Social</v>
      </c>
    </row>
    <row r="576" spans="1:20" ht="15" customHeight="1">
      <c r="A576" s="130" t="s">
        <v>147</v>
      </c>
      <c r="B576" s="59" t="s">
        <v>147</v>
      </c>
      <c r="C576" s="21">
        <v>1</v>
      </c>
      <c r="D576" s="18"/>
      <c r="E576" s="11" t="s">
        <v>3</v>
      </c>
      <c r="F576" s="7" t="s">
        <v>323</v>
      </c>
      <c r="G576" s="4" t="s">
        <v>12</v>
      </c>
      <c r="H576" s="73" t="s">
        <v>412</v>
      </c>
      <c r="I576" s="38"/>
      <c r="J576" s="38" t="s">
        <v>276</v>
      </c>
      <c r="K576" s="39">
        <v>16</v>
      </c>
      <c r="L576" s="26"/>
      <c r="M576" s="4" t="s">
        <v>20</v>
      </c>
      <c r="N576" s="23" t="s">
        <v>7</v>
      </c>
      <c r="O576" s="9" t="str">
        <f t="shared" si="61"/>
        <v>-----</v>
      </c>
      <c r="P576" s="75"/>
      <c r="Q576" s="64"/>
      <c r="S576" s="40" t="str">
        <f t="shared" si="56"/>
        <v>Plano AnualRealizada</v>
      </c>
      <c r="T576" s="40" t="str">
        <f t="shared" si="57"/>
        <v>Plano AnualTurismo</v>
      </c>
    </row>
    <row r="577" spans="1:20" ht="15" customHeight="1">
      <c r="A577" s="130" t="s">
        <v>147</v>
      </c>
      <c r="B577" s="59" t="s">
        <v>147</v>
      </c>
      <c r="C577" s="21">
        <v>1</v>
      </c>
      <c r="D577" s="18" t="s">
        <v>79</v>
      </c>
      <c r="E577" s="11" t="s">
        <v>3</v>
      </c>
      <c r="F577" s="7" t="s">
        <v>315</v>
      </c>
      <c r="G577" s="4" t="s">
        <v>18</v>
      </c>
      <c r="H577" s="73" t="s">
        <v>418</v>
      </c>
      <c r="I577" s="38"/>
      <c r="J577" s="38" t="s">
        <v>276</v>
      </c>
      <c r="K577" s="39">
        <v>16</v>
      </c>
      <c r="L577" s="26"/>
      <c r="M577" s="4" t="s">
        <v>20</v>
      </c>
      <c r="N577" s="23" t="s">
        <v>7</v>
      </c>
      <c r="O577" s="9" t="str">
        <f t="shared" si="61"/>
        <v>-----</v>
      </c>
      <c r="P577" s="75"/>
      <c r="Q577" s="64"/>
      <c r="S577" s="40" t="str">
        <f t="shared" si="56"/>
        <v>Plano AnualRealizada</v>
      </c>
      <c r="T577" s="40" t="str">
        <f t="shared" si="57"/>
        <v>Plano AnualDiv. Externo</v>
      </c>
    </row>
    <row r="578" spans="1:20" ht="15" customHeight="1">
      <c r="A578" s="130" t="s">
        <v>147</v>
      </c>
      <c r="B578" s="59" t="s">
        <v>147</v>
      </c>
      <c r="C578" s="21">
        <v>1</v>
      </c>
      <c r="D578" s="18"/>
      <c r="E578" s="11" t="s">
        <v>3</v>
      </c>
      <c r="F578" s="7" t="s">
        <v>15</v>
      </c>
      <c r="G578" s="4" t="s">
        <v>15</v>
      </c>
      <c r="H578" s="73" t="s">
        <v>441</v>
      </c>
      <c r="I578" s="38"/>
      <c r="J578" s="38" t="s">
        <v>276</v>
      </c>
      <c r="K578" s="39">
        <v>16</v>
      </c>
      <c r="L578" s="26"/>
      <c r="M578" s="4" t="s">
        <v>20</v>
      </c>
      <c r="N578" s="23" t="s">
        <v>7</v>
      </c>
      <c r="O578" s="9" t="str">
        <f t="shared" si="61"/>
        <v>-----</v>
      </c>
      <c r="P578" s="75"/>
      <c r="Q578" s="64"/>
      <c r="S578" s="40" t="str">
        <f t="shared" si="56"/>
        <v>Plano AnualRealizada</v>
      </c>
      <c r="T578" s="40" t="str">
        <f t="shared" si="57"/>
        <v>Plano AnualCinema</v>
      </c>
    </row>
    <row r="579" spans="1:20" ht="15" customHeight="1">
      <c r="A579" s="130" t="s">
        <v>147</v>
      </c>
      <c r="B579" s="59" t="s">
        <v>147</v>
      </c>
      <c r="C579" s="21">
        <v>2</v>
      </c>
      <c r="D579" s="18"/>
      <c r="E579" s="11" t="s">
        <v>4</v>
      </c>
      <c r="F579" s="7" t="s">
        <v>626</v>
      </c>
      <c r="G579" s="4" t="s">
        <v>18</v>
      </c>
      <c r="H579" s="73" t="s">
        <v>425</v>
      </c>
      <c r="I579" s="38"/>
      <c r="J579" s="38" t="s">
        <v>276</v>
      </c>
      <c r="K579" s="39">
        <v>16</v>
      </c>
      <c r="L579" s="26"/>
      <c r="M579" s="4" t="s">
        <v>20</v>
      </c>
      <c r="N579" s="23" t="s">
        <v>7</v>
      </c>
      <c r="O579" s="9" t="str">
        <f t="shared" si="61"/>
        <v>-----</v>
      </c>
      <c r="P579" s="75"/>
      <c r="Q579" s="64"/>
      <c r="S579" s="40" t="str">
        <f t="shared" si="56"/>
        <v>Plano AnualRealizada</v>
      </c>
      <c r="T579" s="40" t="str">
        <f t="shared" si="57"/>
        <v>Plano AnualDiv. Externo</v>
      </c>
    </row>
    <row r="580" spans="1:20" ht="15" customHeight="1">
      <c r="A580" s="130" t="s">
        <v>147</v>
      </c>
      <c r="B580" s="59" t="s">
        <v>147</v>
      </c>
      <c r="C580" s="21">
        <v>2</v>
      </c>
      <c r="D580" s="18"/>
      <c r="E580" s="11" t="s">
        <v>4</v>
      </c>
      <c r="F580" s="7" t="s">
        <v>710</v>
      </c>
      <c r="G580" s="4" t="s">
        <v>153</v>
      </c>
      <c r="H580" s="73" t="s">
        <v>566</v>
      </c>
      <c r="I580" s="38"/>
      <c r="J580" s="38" t="s">
        <v>276</v>
      </c>
      <c r="K580" s="39">
        <v>16</v>
      </c>
      <c r="L580" s="26"/>
      <c r="M580" s="4" t="s">
        <v>21</v>
      </c>
      <c r="N580" s="23" t="s">
        <v>7</v>
      </c>
      <c r="O580" s="9" t="str">
        <f t="shared" si="61"/>
        <v>-----</v>
      </c>
      <c r="P580" s="75"/>
      <c r="Q580" s="64"/>
      <c r="S580" s="40" t="str">
        <f t="shared" si="56"/>
        <v>Extra PlanoRealizada</v>
      </c>
      <c r="T580" s="40" t="str">
        <f t="shared" si="57"/>
        <v>Extra PlanoCultura</v>
      </c>
    </row>
    <row r="581" spans="1:20" ht="15" customHeight="1">
      <c r="A581" s="130" t="s">
        <v>147</v>
      </c>
      <c r="B581" s="59" t="s">
        <v>147</v>
      </c>
      <c r="C581" s="21">
        <v>4</v>
      </c>
      <c r="D581" s="18"/>
      <c r="E581" s="11" t="s">
        <v>6</v>
      </c>
      <c r="F581" s="7" t="s">
        <v>382</v>
      </c>
      <c r="G581" s="4" t="s">
        <v>17</v>
      </c>
      <c r="H581" s="73" t="s">
        <v>420</v>
      </c>
      <c r="I581" s="38"/>
      <c r="J581" s="38" t="s">
        <v>276</v>
      </c>
      <c r="K581" s="39">
        <v>50</v>
      </c>
      <c r="L581" s="26"/>
      <c r="M581" s="4" t="s">
        <v>20</v>
      </c>
      <c r="N581" s="23" t="s">
        <v>7</v>
      </c>
      <c r="O581" s="9" t="str">
        <f t="shared" si="61"/>
        <v>-----</v>
      </c>
      <c r="P581" s="75"/>
      <c r="Q581" s="64"/>
      <c r="S581" s="40" t="str">
        <f t="shared" si="56"/>
        <v>Plano AnualRealizada</v>
      </c>
      <c r="T581" s="40" t="str">
        <f t="shared" si="57"/>
        <v>Plano AnualDiv. Interno</v>
      </c>
    </row>
    <row r="582" spans="1:20" ht="15" customHeight="1">
      <c r="A582" s="130" t="s">
        <v>147</v>
      </c>
      <c r="B582" s="59" t="s">
        <v>147</v>
      </c>
      <c r="C582" s="21">
        <v>4</v>
      </c>
      <c r="D582" s="18"/>
      <c r="E582" s="11" t="s">
        <v>6</v>
      </c>
      <c r="F582" s="7" t="s">
        <v>706</v>
      </c>
      <c r="G582" s="4" t="s">
        <v>14</v>
      </c>
      <c r="H582" s="73" t="s">
        <v>388</v>
      </c>
      <c r="I582" s="38"/>
      <c r="J582" s="38" t="s">
        <v>276</v>
      </c>
      <c r="K582" s="39">
        <v>50</v>
      </c>
      <c r="L582" s="26"/>
      <c r="M582" s="4" t="s">
        <v>21</v>
      </c>
      <c r="N582" s="23" t="s">
        <v>7</v>
      </c>
      <c r="O582" s="9" t="str">
        <f t="shared" si="61"/>
        <v>-----</v>
      </c>
      <c r="P582" s="75"/>
      <c r="Q582" s="64"/>
      <c r="S582" s="40" t="str">
        <f t="shared" si="56"/>
        <v>Extra PlanoRealizada</v>
      </c>
      <c r="T582" s="40" t="str">
        <f t="shared" si="57"/>
        <v>Extra PlanoBiblioteca</v>
      </c>
    </row>
    <row r="583" spans="1:20" ht="15" customHeight="1">
      <c r="A583" s="130" t="s">
        <v>147</v>
      </c>
      <c r="B583" s="59" t="s">
        <v>147</v>
      </c>
      <c r="C583" s="21">
        <v>4</v>
      </c>
      <c r="D583" s="18"/>
      <c r="E583" s="11" t="s">
        <v>6</v>
      </c>
      <c r="F583" s="7" t="s">
        <v>27</v>
      </c>
      <c r="G583" s="4" t="s">
        <v>14</v>
      </c>
      <c r="H583" s="73" t="s">
        <v>387</v>
      </c>
      <c r="I583" s="38"/>
      <c r="J583" s="38" t="s">
        <v>276</v>
      </c>
      <c r="K583" s="39">
        <v>35</v>
      </c>
      <c r="L583" s="26"/>
      <c r="M583" s="4" t="s">
        <v>20</v>
      </c>
      <c r="N583" s="23" t="s">
        <v>7</v>
      </c>
      <c r="O583" s="9" t="str">
        <f t="shared" si="61"/>
        <v>-----</v>
      </c>
      <c r="P583" s="75"/>
      <c r="Q583" s="64"/>
      <c r="S583" s="40" t="str">
        <f t="shared" si="56"/>
        <v>Plano AnualRealizada</v>
      </c>
      <c r="T583" s="40" t="str">
        <f t="shared" si="57"/>
        <v>Plano AnualBiblioteca</v>
      </c>
    </row>
    <row r="584" spans="1:20" ht="15" customHeight="1">
      <c r="A584" s="130" t="s">
        <v>147</v>
      </c>
      <c r="B584" s="59" t="s">
        <v>147</v>
      </c>
      <c r="C584" s="21">
        <v>5</v>
      </c>
      <c r="D584" s="18"/>
      <c r="E584" s="11" t="s">
        <v>0</v>
      </c>
      <c r="F584" s="7" t="s">
        <v>336</v>
      </c>
      <c r="G584" s="4" t="s">
        <v>14</v>
      </c>
      <c r="H584" s="73" t="s">
        <v>387</v>
      </c>
      <c r="I584" s="38"/>
      <c r="J584" s="38" t="s">
        <v>276</v>
      </c>
      <c r="K584" s="39">
        <v>40</v>
      </c>
      <c r="L584" s="26"/>
      <c r="M584" s="4" t="s">
        <v>20</v>
      </c>
      <c r="N584" s="23" t="s">
        <v>8</v>
      </c>
      <c r="O584" s="9" t="s">
        <v>35</v>
      </c>
      <c r="P584" s="75"/>
      <c r="Q584" s="64"/>
      <c r="S584" s="40" t="str">
        <f t="shared" si="56"/>
        <v>Plano AnualCancelada</v>
      </c>
      <c r="T584" s="40" t="str">
        <f t="shared" si="57"/>
        <v>Plano AnualBiblioteca</v>
      </c>
    </row>
    <row r="585" spans="1:20" ht="15" customHeight="1">
      <c r="A585" s="130" t="s">
        <v>147</v>
      </c>
      <c r="B585" s="59" t="s">
        <v>147</v>
      </c>
      <c r="C585" s="21">
        <v>6</v>
      </c>
      <c r="D585" s="18"/>
      <c r="E585" s="11" t="s">
        <v>1</v>
      </c>
      <c r="F585" s="7" t="s">
        <v>27</v>
      </c>
      <c r="G585" s="4" t="s">
        <v>14</v>
      </c>
      <c r="H585" s="73" t="s">
        <v>387</v>
      </c>
      <c r="I585" s="38"/>
      <c r="J585" s="38" t="s">
        <v>276</v>
      </c>
      <c r="K585" s="39">
        <v>35</v>
      </c>
      <c r="L585" s="26"/>
      <c r="M585" s="4" t="s">
        <v>20</v>
      </c>
      <c r="N585" s="23" t="s">
        <v>7</v>
      </c>
      <c r="O585" s="9" t="str">
        <f>IF(N585="Cancelada","Inserir o motivo",IF(N585="Alterada","Inserir o motivo",IF(N585="Definida","situação a alterar",IF(N585="","",IF(N585="Por definir","sem data marcada",IF(N585="Realizada","-----"))))))</f>
        <v>-----</v>
      </c>
      <c r="P585" s="75"/>
      <c r="Q585" s="64"/>
      <c r="S585" s="40" t="str">
        <f>CONCATENATE(M585,N585)</f>
        <v>Plano AnualRealizada</v>
      </c>
      <c r="T585" s="40" t="str">
        <f>CONCATENATE(M585,G585)</f>
        <v>Plano AnualBiblioteca</v>
      </c>
    </row>
    <row r="586" spans="1:20" ht="15" customHeight="1">
      <c r="A586" s="130" t="s">
        <v>147</v>
      </c>
      <c r="B586" s="59" t="s">
        <v>147</v>
      </c>
      <c r="C586" s="21">
        <v>6</v>
      </c>
      <c r="D586" s="18"/>
      <c r="E586" s="11" t="s">
        <v>1</v>
      </c>
      <c r="F586" s="7" t="s">
        <v>15</v>
      </c>
      <c r="G586" s="4" t="s">
        <v>15</v>
      </c>
      <c r="H586" s="73" t="s">
        <v>566</v>
      </c>
      <c r="I586" s="38"/>
      <c r="J586" s="38" t="s">
        <v>276</v>
      </c>
      <c r="K586" s="39">
        <v>40</v>
      </c>
      <c r="L586" s="26"/>
      <c r="M586" s="4" t="s">
        <v>20</v>
      </c>
      <c r="N586" s="23" t="s">
        <v>7</v>
      </c>
      <c r="O586" s="9" t="str">
        <f t="shared" si="61"/>
        <v>-----</v>
      </c>
      <c r="P586" s="75"/>
      <c r="Q586" s="64"/>
      <c r="S586" s="40" t="str">
        <f t="shared" si="56"/>
        <v>Plano AnualRealizada</v>
      </c>
      <c r="T586" s="40" t="str">
        <f t="shared" si="57"/>
        <v>Plano AnualCinema</v>
      </c>
    </row>
    <row r="587" spans="1:20" ht="15" customHeight="1">
      <c r="A587" s="130" t="s">
        <v>147</v>
      </c>
      <c r="B587" s="59" t="s">
        <v>147</v>
      </c>
      <c r="C587" s="21">
        <v>7</v>
      </c>
      <c r="D587" s="18"/>
      <c r="E587" s="11" t="s">
        <v>2</v>
      </c>
      <c r="F587" s="7" t="s">
        <v>15</v>
      </c>
      <c r="G587" s="4" t="s">
        <v>15</v>
      </c>
      <c r="H587" s="73" t="s">
        <v>566</v>
      </c>
      <c r="I587" s="38"/>
      <c r="J587" s="38" t="s">
        <v>276</v>
      </c>
      <c r="K587" s="39">
        <v>500</v>
      </c>
      <c r="L587" s="26"/>
      <c r="M587" s="4" t="s">
        <v>20</v>
      </c>
      <c r="N587" s="23" t="s">
        <v>7</v>
      </c>
      <c r="O587" s="9" t="str">
        <f t="shared" si="61"/>
        <v>-----</v>
      </c>
      <c r="P587" s="75"/>
      <c r="Q587" s="64"/>
      <c r="S587" s="40" t="str">
        <f t="shared" si="56"/>
        <v>Plano AnualRealizada</v>
      </c>
      <c r="T587" s="40" t="str">
        <f t="shared" si="57"/>
        <v>Plano AnualCinema</v>
      </c>
    </row>
    <row r="588" spans="1:20" ht="15" customHeight="1">
      <c r="A588" s="130" t="s">
        <v>147</v>
      </c>
      <c r="B588" s="59" t="s">
        <v>147</v>
      </c>
      <c r="C588" s="21">
        <v>7</v>
      </c>
      <c r="D588" s="18" t="s">
        <v>86</v>
      </c>
      <c r="E588" s="11" t="s">
        <v>2</v>
      </c>
      <c r="F588" s="7" t="s">
        <v>709</v>
      </c>
      <c r="G588" s="4" t="s">
        <v>18</v>
      </c>
      <c r="H588" s="73" t="s">
        <v>418</v>
      </c>
      <c r="I588" s="38"/>
      <c r="J588" s="38" t="s">
        <v>276</v>
      </c>
      <c r="K588" s="39">
        <v>500</v>
      </c>
      <c r="L588" s="26"/>
      <c r="M588" s="4" t="s">
        <v>21</v>
      </c>
      <c r="N588" s="23" t="s">
        <v>7</v>
      </c>
      <c r="O588" s="9" t="str">
        <f t="shared" si="61"/>
        <v>-----</v>
      </c>
      <c r="P588" s="75"/>
      <c r="Q588" s="64"/>
      <c r="S588" s="40" t="str">
        <f t="shared" si="56"/>
        <v>Extra PlanoRealizada</v>
      </c>
      <c r="T588" s="40" t="str">
        <f t="shared" si="57"/>
        <v>Extra PlanoDiv. Externo</v>
      </c>
    </row>
    <row r="589" spans="1:20" ht="15" customHeight="1">
      <c r="A589" s="130" t="s">
        <v>147</v>
      </c>
      <c r="B589" s="59" t="s">
        <v>147</v>
      </c>
      <c r="C589" s="21">
        <v>8</v>
      </c>
      <c r="D589" s="18"/>
      <c r="E589" s="11" t="s">
        <v>3</v>
      </c>
      <c r="F589" s="7" t="s">
        <v>697</v>
      </c>
      <c r="G589" s="4" t="s">
        <v>153</v>
      </c>
      <c r="H589" s="73" t="s">
        <v>425</v>
      </c>
      <c r="I589" s="38"/>
      <c r="J589" s="38" t="s">
        <v>276</v>
      </c>
      <c r="K589" s="39">
        <v>500</v>
      </c>
      <c r="L589" s="26"/>
      <c r="M589" s="4" t="s">
        <v>21</v>
      </c>
      <c r="N589" s="23" t="s">
        <v>7</v>
      </c>
      <c r="O589" s="9" t="str">
        <f t="shared" si="61"/>
        <v>-----</v>
      </c>
      <c r="P589" s="75"/>
      <c r="Q589" s="64"/>
      <c r="S589" s="40" t="str">
        <f t="shared" si="56"/>
        <v>Extra PlanoRealizada</v>
      </c>
      <c r="T589" s="40" t="str">
        <f t="shared" si="57"/>
        <v>Extra PlanoCultura</v>
      </c>
    </row>
    <row r="590" spans="1:20" ht="15" customHeight="1">
      <c r="A590" s="130" t="s">
        <v>147</v>
      </c>
      <c r="B590" s="59" t="s">
        <v>147</v>
      </c>
      <c r="C590" s="21">
        <v>8</v>
      </c>
      <c r="D590" s="18" t="s">
        <v>86</v>
      </c>
      <c r="E590" s="11" t="s">
        <v>3</v>
      </c>
      <c r="F590" s="7" t="s">
        <v>160</v>
      </c>
      <c r="G590" s="4" t="s">
        <v>18</v>
      </c>
      <c r="H590" s="73" t="s">
        <v>418</v>
      </c>
      <c r="I590" s="38"/>
      <c r="J590" s="38" t="s">
        <v>276</v>
      </c>
      <c r="K590" s="39">
        <v>500</v>
      </c>
      <c r="L590" s="26"/>
      <c r="M590" s="4" t="s">
        <v>20</v>
      </c>
      <c r="N590" s="23" t="s">
        <v>7</v>
      </c>
      <c r="O590" s="9" t="str">
        <f t="shared" si="61"/>
        <v>-----</v>
      </c>
      <c r="P590" s="75"/>
      <c r="Q590" s="64"/>
      <c r="S590" s="40" t="str">
        <f t="shared" si="56"/>
        <v>Plano AnualRealizada</v>
      </c>
      <c r="T590" s="40" t="str">
        <f t="shared" si="57"/>
        <v>Plano AnualDiv. Externo</v>
      </c>
    </row>
    <row r="591" spans="1:20" ht="15" customHeight="1">
      <c r="A591" s="130" t="s">
        <v>147</v>
      </c>
      <c r="B591" s="59" t="s">
        <v>147</v>
      </c>
      <c r="C591" s="21">
        <v>9</v>
      </c>
      <c r="D591" s="18"/>
      <c r="E591" s="11" t="s">
        <v>4</v>
      </c>
      <c r="F591" s="7" t="s">
        <v>15</v>
      </c>
      <c r="G591" s="4" t="s">
        <v>15</v>
      </c>
      <c r="H591" s="73" t="s">
        <v>566</v>
      </c>
      <c r="I591" s="38"/>
      <c r="J591" s="38" t="s">
        <v>276</v>
      </c>
      <c r="K591" s="39">
        <v>500</v>
      </c>
      <c r="L591" s="26"/>
      <c r="M591" s="4" t="s">
        <v>20</v>
      </c>
      <c r="N591" s="23" t="s">
        <v>7</v>
      </c>
      <c r="O591" s="9" t="str">
        <f t="shared" si="61"/>
        <v>-----</v>
      </c>
      <c r="P591" s="75"/>
      <c r="Q591" s="64"/>
      <c r="S591" s="40" t="str">
        <f t="shared" si="56"/>
        <v>Plano AnualRealizada</v>
      </c>
      <c r="T591" s="40" t="str">
        <f t="shared" si="57"/>
        <v>Plano AnualCinema</v>
      </c>
    </row>
    <row r="592" spans="1:20" ht="15" customHeight="1">
      <c r="A592" s="130" t="s">
        <v>147</v>
      </c>
      <c r="B592" s="59" t="s">
        <v>147</v>
      </c>
      <c r="C592" s="21">
        <v>10</v>
      </c>
      <c r="D592" s="18"/>
      <c r="E592" s="11" t="s">
        <v>5</v>
      </c>
      <c r="F592" s="7" t="s">
        <v>27</v>
      </c>
      <c r="G592" s="4" t="s">
        <v>14</v>
      </c>
      <c r="H592" s="73" t="s">
        <v>387</v>
      </c>
      <c r="I592" s="38"/>
      <c r="J592" s="38" t="s">
        <v>276</v>
      </c>
      <c r="K592" s="39">
        <v>35</v>
      </c>
      <c r="L592" s="26"/>
      <c r="M592" s="4" t="s">
        <v>20</v>
      </c>
      <c r="N592" s="23" t="s">
        <v>7</v>
      </c>
      <c r="O592" s="9" t="str">
        <f t="shared" si="61"/>
        <v>-----</v>
      </c>
      <c r="P592" s="75"/>
      <c r="Q592" s="64"/>
      <c r="S592" s="40" t="str">
        <f>CONCATENATE(M592,N592)</f>
        <v>Plano AnualRealizada</v>
      </c>
      <c r="T592" s="40" t="str">
        <f>CONCATENATE(M592,G592)</f>
        <v>Plano AnualBiblioteca</v>
      </c>
    </row>
    <row r="593" spans="1:20" ht="15" customHeight="1">
      <c r="A593" s="130" t="s">
        <v>147</v>
      </c>
      <c r="B593" s="59" t="s">
        <v>147</v>
      </c>
      <c r="C593" s="21">
        <v>11</v>
      </c>
      <c r="D593" s="18"/>
      <c r="E593" s="11" t="s">
        <v>6</v>
      </c>
      <c r="F593" s="7" t="s">
        <v>27</v>
      </c>
      <c r="G593" s="4" t="s">
        <v>14</v>
      </c>
      <c r="H593" s="73" t="s">
        <v>387</v>
      </c>
      <c r="I593" s="38"/>
      <c r="J593" s="38" t="s">
        <v>276</v>
      </c>
      <c r="K593" s="39">
        <v>35</v>
      </c>
      <c r="L593" s="26"/>
      <c r="M593" s="4" t="s">
        <v>20</v>
      </c>
      <c r="N593" s="23" t="s">
        <v>7</v>
      </c>
      <c r="O593" s="9" t="str">
        <f t="shared" si="61"/>
        <v>-----</v>
      </c>
      <c r="P593" s="75"/>
      <c r="Q593" s="64"/>
      <c r="S593" s="40" t="str">
        <f>CONCATENATE(M593,N593)</f>
        <v>Plano AnualRealizada</v>
      </c>
      <c r="T593" s="40" t="str">
        <f>CONCATENATE(M593,G593)</f>
        <v>Plano AnualBiblioteca</v>
      </c>
    </row>
    <row r="594" spans="1:20" ht="15" customHeight="1">
      <c r="A594" s="130" t="s">
        <v>147</v>
      </c>
      <c r="B594" s="59" t="s">
        <v>147</v>
      </c>
      <c r="C594" s="21">
        <v>12</v>
      </c>
      <c r="D594" s="18"/>
      <c r="E594" s="11" t="s">
        <v>0</v>
      </c>
      <c r="F594" s="7" t="s">
        <v>336</v>
      </c>
      <c r="G594" s="4" t="s">
        <v>14</v>
      </c>
      <c r="H594" s="73" t="s">
        <v>387</v>
      </c>
      <c r="I594" s="38"/>
      <c r="J594" s="38" t="s">
        <v>276</v>
      </c>
      <c r="K594" s="39">
        <v>40</v>
      </c>
      <c r="L594" s="26"/>
      <c r="M594" s="4" t="s">
        <v>20</v>
      </c>
      <c r="N594" s="23" t="s">
        <v>7</v>
      </c>
      <c r="O594" s="9" t="str">
        <f t="shared" si="61"/>
        <v>-----</v>
      </c>
      <c r="P594" s="75"/>
      <c r="Q594" s="64"/>
      <c r="S594" s="40" t="str">
        <f>CONCATENATE(M594,N594)</f>
        <v>Plano AnualRealizada</v>
      </c>
      <c r="T594" s="40" t="str">
        <f>CONCATENATE(M594,G594)</f>
        <v>Plano AnualBiblioteca</v>
      </c>
    </row>
    <row r="595" spans="1:20" ht="15" customHeight="1">
      <c r="A595" s="130" t="s">
        <v>147</v>
      </c>
      <c r="B595" s="59" t="s">
        <v>147</v>
      </c>
      <c r="C595" s="21">
        <v>13</v>
      </c>
      <c r="D595" s="18"/>
      <c r="E595" s="11" t="s">
        <v>1</v>
      </c>
      <c r="F595" s="7" t="s">
        <v>189</v>
      </c>
      <c r="G595" s="4" t="s">
        <v>18</v>
      </c>
      <c r="H595" s="73" t="s">
        <v>425</v>
      </c>
      <c r="I595" s="38"/>
      <c r="J595" s="38" t="s">
        <v>276</v>
      </c>
      <c r="K595" s="39">
        <v>40</v>
      </c>
      <c r="L595" s="26"/>
      <c r="M595" s="4" t="s">
        <v>20</v>
      </c>
      <c r="N595" s="23" t="s">
        <v>7</v>
      </c>
      <c r="O595" s="9" t="str">
        <f t="shared" si="61"/>
        <v>-----</v>
      </c>
      <c r="P595" s="75"/>
      <c r="Q595" s="64"/>
      <c r="S595" s="40" t="str">
        <f>CONCATENATE(M595,N595)</f>
        <v>Plano AnualRealizada</v>
      </c>
      <c r="T595" s="40" t="str">
        <f>CONCATENATE(M595,G595)</f>
        <v>Plano AnualDiv. Externo</v>
      </c>
    </row>
    <row r="596" spans="1:20" ht="15" customHeight="1">
      <c r="A596" s="130" t="s">
        <v>147</v>
      </c>
      <c r="B596" s="59" t="s">
        <v>147</v>
      </c>
      <c r="C596" s="21">
        <v>14</v>
      </c>
      <c r="D596" s="18"/>
      <c r="E596" s="11" t="s">
        <v>2</v>
      </c>
      <c r="F596" s="7" t="s">
        <v>15</v>
      </c>
      <c r="G596" s="4" t="s">
        <v>15</v>
      </c>
      <c r="H596" s="73" t="s">
        <v>566</v>
      </c>
      <c r="I596" s="38"/>
      <c r="J596" s="38" t="s">
        <v>276</v>
      </c>
      <c r="K596" s="39">
        <v>40</v>
      </c>
      <c r="L596" s="26"/>
      <c r="M596" s="4" t="s">
        <v>20</v>
      </c>
      <c r="N596" s="23" t="s">
        <v>7</v>
      </c>
      <c r="O596" s="9" t="str">
        <f t="shared" si="61"/>
        <v>-----</v>
      </c>
      <c r="P596" s="75"/>
      <c r="Q596" s="64"/>
      <c r="S596" s="40" t="str">
        <f>CONCATENATE(M596,N596)</f>
        <v>Plano AnualRealizada</v>
      </c>
      <c r="T596" s="40" t="str">
        <f>CONCATENATE(M596,G596)</f>
        <v>Plano AnualCinema</v>
      </c>
    </row>
    <row r="597" spans="1:20" ht="15" customHeight="1">
      <c r="A597" s="130" t="s">
        <v>147</v>
      </c>
      <c r="B597" s="59" t="s">
        <v>147</v>
      </c>
      <c r="C597" s="21">
        <v>14</v>
      </c>
      <c r="D597" s="18" t="s">
        <v>92</v>
      </c>
      <c r="E597" s="11" t="s">
        <v>2</v>
      </c>
      <c r="F597" s="7" t="s">
        <v>692</v>
      </c>
      <c r="G597" s="4" t="s">
        <v>18</v>
      </c>
      <c r="H597" s="73" t="s">
        <v>425</v>
      </c>
      <c r="I597" s="38"/>
      <c r="J597" s="38" t="s">
        <v>276</v>
      </c>
      <c r="K597" s="39">
        <v>500</v>
      </c>
      <c r="L597" s="26"/>
      <c r="M597" s="4" t="s">
        <v>21</v>
      </c>
      <c r="N597" s="23" t="s">
        <v>7</v>
      </c>
      <c r="O597" s="9" t="str">
        <f t="shared" si="61"/>
        <v>-----</v>
      </c>
      <c r="P597" s="75"/>
      <c r="Q597" s="64"/>
      <c r="S597" s="40" t="str">
        <f t="shared" ref="S597:S622" si="62">CONCATENATE(M597,N597)</f>
        <v>Extra PlanoRealizada</v>
      </c>
      <c r="T597" s="40" t="str">
        <f t="shared" ref="T597:T622" si="63">CONCATENATE(M597,G597)</f>
        <v>Extra PlanoDiv. Externo</v>
      </c>
    </row>
    <row r="598" spans="1:20" ht="15" customHeight="1">
      <c r="A598" s="130" t="s">
        <v>147</v>
      </c>
      <c r="B598" s="59" t="s">
        <v>147</v>
      </c>
      <c r="C598" s="21">
        <v>15</v>
      </c>
      <c r="D598" s="18"/>
      <c r="E598" s="11" t="s">
        <v>3</v>
      </c>
      <c r="F598" s="7" t="s">
        <v>714</v>
      </c>
      <c r="G598" s="4" t="s">
        <v>11</v>
      </c>
      <c r="H598" s="73" t="s">
        <v>424</v>
      </c>
      <c r="I598" s="38"/>
      <c r="J598" s="38" t="s">
        <v>276</v>
      </c>
      <c r="K598" s="39">
        <v>500</v>
      </c>
      <c r="L598" s="26"/>
      <c r="M598" s="4" t="s">
        <v>20</v>
      </c>
      <c r="N598" s="23" t="s">
        <v>7</v>
      </c>
      <c r="O598" s="9" t="str">
        <f t="shared" si="61"/>
        <v>-----</v>
      </c>
      <c r="P598" s="75"/>
      <c r="Q598" s="64"/>
      <c r="S598" s="40" t="str">
        <f t="shared" si="62"/>
        <v>Plano AnualRealizada</v>
      </c>
      <c r="T598" s="40" t="str">
        <f t="shared" si="63"/>
        <v>Plano AnualDesporto</v>
      </c>
    </row>
    <row r="599" spans="1:20" ht="15" customHeight="1">
      <c r="A599" s="130" t="s">
        <v>147</v>
      </c>
      <c r="B599" s="59" t="s">
        <v>147</v>
      </c>
      <c r="C599" s="21">
        <v>15</v>
      </c>
      <c r="D599" s="18"/>
      <c r="E599" s="11" t="s">
        <v>3</v>
      </c>
      <c r="F599" s="7" t="s">
        <v>15</v>
      </c>
      <c r="G599" s="4" t="s">
        <v>15</v>
      </c>
      <c r="H599" s="73" t="s">
        <v>566</v>
      </c>
      <c r="I599" s="38"/>
      <c r="J599" s="38" t="s">
        <v>276</v>
      </c>
      <c r="K599" s="39">
        <v>500</v>
      </c>
      <c r="L599" s="26"/>
      <c r="M599" s="4" t="s">
        <v>20</v>
      </c>
      <c r="N599" s="23" t="s">
        <v>7</v>
      </c>
      <c r="O599" s="9" t="str">
        <f t="shared" si="61"/>
        <v>-----</v>
      </c>
      <c r="P599" s="75"/>
      <c r="Q599" s="64"/>
      <c r="S599" s="40" t="str">
        <f t="shared" si="62"/>
        <v>Plano AnualRealizada</v>
      </c>
      <c r="T599" s="40" t="str">
        <f t="shared" si="63"/>
        <v>Plano AnualCinema</v>
      </c>
    </row>
    <row r="600" spans="1:20" ht="15" customHeight="1">
      <c r="A600" s="130" t="s">
        <v>147</v>
      </c>
      <c r="B600" s="59" t="s">
        <v>147</v>
      </c>
      <c r="C600" s="21">
        <v>16</v>
      </c>
      <c r="D600" s="18"/>
      <c r="E600" s="11" t="s">
        <v>4</v>
      </c>
      <c r="F600" s="7" t="s">
        <v>381</v>
      </c>
      <c r="G600" s="4" t="s">
        <v>75</v>
      </c>
      <c r="H600" s="73" t="s">
        <v>428</v>
      </c>
      <c r="I600" s="38"/>
      <c r="J600" s="38" t="s">
        <v>276</v>
      </c>
      <c r="K600" s="39">
        <v>45</v>
      </c>
      <c r="L600" s="26"/>
      <c r="M600" s="4" t="s">
        <v>20</v>
      </c>
      <c r="N600" s="23" t="s">
        <v>7</v>
      </c>
      <c r="O600" s="9" t="str">
        <f t="shared" si="61"/>
        <v>-----</v>
      </c>
      <c r="P600" s="75"/>
      <c r="Q600" s="64"/>
      <c r="S600" s="40" t="str">
        <f t="shared" si="62"/>
        <v>Plano AnualRealizada</v>
      </c>
      <c r="T600" s="40" t="str">
        <f t="shared" si="63"/>
        <v>Plano AnualAção Social</v>
      </c>
    </row>
    <row r="601" spans="1:20" ht="15" customHeight="1">
      <c r="A601" s="130" t="s">
        <v>147</v>
      </c>
      <c r="B601" s="59" t="s">
        <v>147</v>
      </c>
      <c r="C601" s="21">
        <v>16</v>
      </c>
      <c r="D601" s="18"/>
      <c r="E601" s="11" t="s">
        <v>4</v>
      </c>
      <c r="F601" s="7" t="s">
        <v>351</v>
      </c>
      <c r="G601" s="4" t="s">
        <v>18</v>
      </c>
      <c r="H601" s="73" t="s">
        <v>418</v>
      </c>
      <c r="I601" s="38"/>
      <c r="J601" s="38" t="s">
        <v>276</v>
      </c>
      <c r="K601" s="39">
        <v>45</v>
      </c>
      <c r="L601" s="26"/>
      <c r="M601" s="4" t="s">
        <v>20</v>
      </c>
      <c r="N601" s="23" t="s">
        <v>7</v>
      </c>
      <c r="O601" s="9" t="str">
        <f t="shared" si="61"/>
        <v>-----</v>
      </c>
      <c r="P601" s="75"/>
      <c r="Q601" s="64"/>
      <c r="S601" s="40" t="str">
        <f t="shared" si="62"/>
        <v>Plano AnualRealizada</v>
      </c>
      <c r="T601" s="40" t="str">
        <f t="shared" si="63"/>
        <v>Plano AnualDiv. Externo</v>
      </c>
    </row>
    <row r="602" spans="1:20" ht="15" customHeight="1">
      <c r="A602" s="130" t="s">
        <v>147</v>
      </c>
      <c r="B602" s="59" t="s">
        <v>147</v>
      </c>
      <c r="C602" s="21">
        <v>17</v>
      </c>
      <c r="D602" s="18"/>
      <c r="E602" s="11" t="s">
        <v>5</v>
      </c>
      <c r="F602" s="7" t="s">
        <v>27</v>
      </c>
      <c r="G602" s="4" t="s">
        <v>14</v>
      </c>
      <c r="H602" s="73" t="s">
        <v>387</v>
      </c>
      <c r="I602" s="38"/>
      <c r="J602" s="38" t="s">
        <v>276</v>
      </c>
      <c r="K602" s="39">
        <v>35</v>
      </c>
      <c r="L602" s="26"/>
      <c r="M602" s="4" t="s">
        <v>20</v>
      </c>
      <c r="N602" s="23" t="s">
        <v>7</v>
      </c>
      <c r="O602" s="9" t="str">
        <f t="shared" si="61"/>
        <v>-----</v>
      </c>
      <c r="P602" s="75"/>
      <c r="Q602" s="64"/>
      <c r="S602" s="40" t="str">
        <f t="shared" si="62"/>
        <v>Plano AnualRealizada</v>
      </c>
      <c r="T602" s="40" t="str">
        <f t="shared" si="63"/>
        <v>Plano AnualBiblioteca</v>
      </c>
    </row>
    <row r="603" spans="1:20" ht="15" customHeight="1">
      <c r="A603" s="130" t="s">
        <v>147</v>
      </c>
      <c r="B603" s="59" t="s">
        <v>147</v>
      </c>
      <c r="C603" s="21">
        <v>17</v>
      </c>
      <c r="D603" s="18"/>
      <c r="E603" s="11" t="s">
        <v>5</v>
      </c>
      <c r="F603" s="7" t="s">
        <v>705</v>
      </c>
      <c r="G603" s="4" t="s">
        <v>75</v>
      </c>
      <c r="H603" s="73" t="s">
        <v>428</v>
      </c>
      <c r="I603" s="38"/>
      <c r="J603" s="38" t="s">
        <v>276</v>
      </c>
      <c r="K603" s="39">
        <v>35</v>
      </c>
      <c r="L603" s="26"/>
      <c r="M603" s="4" t="s">
        <v>20</v>
      </c>
      <c r="N603" s="23" t="s">
        <v>7</v>
      </c>
      <c r="O603" s="9" t="str">
        <f t="shared" si="61"/>
        <v>-----</v>
      </c>
      <c r="P603" s="75"/>
      <c r="Q603" s="64"/>
      <c r="S603" s="40" t="str">
        <f t="shared" si="62"/>
        <v>Plano AnualRealizada</v>
      </c>
      <c r="T603" s="40" t="str">
        <f t="shared" si="63"/>
        <v>Plano AnualAção Social</v>
      </c>
    </row>
    <row r="604" spans="1:20" ht="15" customHeight="1">
      <c r="A604" s="130" t="s">
        <v>147</v>
      </c>
      <c r="B604" s="59" t="s">
        <v>147</v>
      </c>
      <c r="C604" s="21">
        <v>18</v>
      </c>
      <c r="D604" s="18"/>
      <c r="E604" s="11" t="s">
        <v>6</v>
      </c>
      <c r="F604" s="7" t="s">
        <v>27</v>
      </c>
      <c r="G604" s="4" t="s">
        <v>14</v>
      </c>
      <c r="H604" s="73" t="s">
        <v>387</v>
      </c>
      <c r="I604" s="38"/>
      <c r="J604" s="38" t="s">
        <v>276</v>
      </c>
      <c r="K604" s="39">
        <v>35</v>
      </c>
      <c r="L604" s="26"/>
      <c r="M604" s="4" t="s">
        <v>20</v>
      </c>
      <c r="N604" s="23" t="s">
        <v>7</v>
      </c>
      <c r="O604" s="9" t="str">
        <f t="shared" si="61"/>
        <v>-----</v>
      </c>
      <c r="P604" s="75"/>
      <c r="Q604" s="64"/>
      <c r="S604" s="40" t="str">
        <f t="shared" si="62"/>
        <v>Plano AnualRealizada</v>
      </c>
      <c r="T604" s="40" t="str">
        <f t="shared" si="63"/>
        <v>Plano AnualBiblioteca</v>
      </c>
    </row>
    <row r="605" spans="1:20" ht="15" customHeight="1">
      <c r="A605" s="130" t="s">
        <v>147</v>
      </c>
      <c r="B605" s="59" t="s">
        <v>147</v>
      </c>
      <c r="C605" s="21">
        <v>19</v>
      </c>
      <c r="D605" s="18"/>
      <c r="E605" s="11" t="s">
        <v>0</v>
      </c>
      <c r="F605" s="7" t="s">
        <v>336</v>
      </c>
      <c r="G605" s="4" t="s">
        <v>14</v>
      </c>
      <c r="H605" s="73" t="s">
        <v>387</v>
      </c>
      <c r="I605" s="38"/>
      <c r="J605" s="38" t="s">
        <v>276</v>
      </c>
      <c r="K605" s="39">
        <v>40</v>
      </c>
      <c r="L605" s="26"/>
      <c r="M605" s="4" t="s">
        <v>20</v>
      </c>
      <c r="N605" s="23" t="s">
        <v>7</v>
      </c>
      <c r="O605" s="9" t="str">
        <f t="shared" si="61"/>
        <v>-----</v>
      </c>
      <c r="P605" s="75"/>
      <c r="Q605" s="64"/>
      <c r="S605" s="40" t="str">
        <f t="shared" si="62"/>
        <v>Plano AnualRealizada</v>
      </c>
      <c r="T605" s="40" t="str">
        <f t="shared" si="63"/>
        <v>Plano AnualBiblioteca</v>
      </c>
    </row>
    <row r="606" spans="1:20" ht="15" customHeight="1">
      <c r="A606" s="130" t="s">
        <v>147</v>
      </c>
      <c r="B606" s="59" t="s">
        <v>148</v>
      </c>
      <c r="C606" s="21">
        <v>19</v>
      </c>
      <c r="D606" s="18"/>
      <c r="E606" s="11" t="s">
        <v>0</v>
      </c>
      <c r="F606" s="7" t="s">
        <v>369</v>
      </c>
      <c r="G606" s="4" t="s">
        <v>11</v>
      </c>
      <c r="H606" s="73" t="s">
        <v>432</v>
      </c>
      <c r="I606" s="38"/>
      <c r="J606" s="38" t="s">
        <v>276</v>
      </c>
      <c r="K606" s="39">
        <v>100</v>
      </c>
      <c r="L606" s="26"/>
      <c r="M606" s="4" t="s">
        <v>20</v>
      </c>
      <c r="N606" s="23" t="s">
        <v>50</v>
      </c>
      <c r="O606" s="9" t="s">
        <v>30</v>
      </c>
      <c r="P606" s="75"/>
      <c r="Q606" s="64"/>
      <c r="S606" s="40" t="str">
        <f t="shared" si="62"/>
        <v>Plano AnualAlterada</v>
      </c>
      <c r="T606" s="40" t="str">
        <f t="shared" si="63"/>
        <v>Plano AnualDesporto</v>
      </c>
    </row>
    <row r="607" spans="1:20" ht="15" customHeight="1">
      <c r="A607" s="130" t="s">
        <v>147</v>
      </c>
      <c r="B607" s="59" t="s">
        <v>147</v>
      </c>
      <c r="C607" s="21">
        <v>20</v>
      </c>
      <c r="D607" s="18"/>
      <c r="E607" s="11" t="s">
        <v>1</v>
      </c>
      <c r="F607" s="7"/>
      <c r="G607" s="4"/>
      <c r="H607" s="73"/>
      <c r="I607" s="38"/>
      <c r="J607" s="38" t="s">
        <v>276</v>
      </c>
      <c r="K607" s="39">
        <v>40</v>
      </c>
      <c r="L607" s="26"/>
      <c r="M607" s="4"/>
      <c r="N607" s="23"/>
      <c r="O607" s="9" t="str">
        <f t="shared" si="61"/>
        <v/>
      </c>
      <c r="P607" s="75"/>
      <c r="Q607" s="64"/>
      <c r="S607" s="40" t="str">
        <f t="shared" si="62"/>
        <v/>
      </c>
      <c r="T607" s="40" t="str">
        <f t="shared" si="63"/>
        <v/>
      </c>
    </row>
    <row r="608" spans="1:20" ht="15" customHeight="1">
      <c r="A608" s="130" t="s">
        <v>147</v>
      </c>
      <c r="B608" s="59" t="s">
        <v>147</v>
      </c>
      <c r="C608" s="21">
        <v>21</v>
      </c>
      <c r="D608" s="18"/>
      <c r="E608" s="11" t="s">
        <v>2</v>
      </c>
      <c r="F608" s="7" t="s">
        <v>15</v>
      </c>
      <c r="G608" s="4" t="s">
        <v>15</v>
      </c>
      <c r="H608" s="73" t="s">
        <v>566</v>
      </c>
      <c r="I608" s="38"/>
      <c r="J608" s="38" t="s">
        <v>276</v>
      </c>
      <c r="K608" s="39">
        <v>500</v>
      </c>
      <c r="L608" s="26"/>
      <c r="M608" s="4" t="s">
        <v>20</v>
      </c>
      <c r="N608" s="23" t="s">
        <v>7</v>
      </c>
      <c r="O608" s="9" t="str">
        <f t="shared" si="61"/>
        <v>-----</v>
      </c>
      <c r="P608" s="75"/>
      <c r="Q608" s="64"/>
      <c r="S608" s="40" t="str">
        <f t="shared" si="62"/>
        <v>Plano AnualRealizada</v>
      </c>
      <c r="T608" s="40" t="str">
        <f t="shared" si="63"/>
        <v>Plano AnualCinema</v>
      </c>
    </row>
    <row r="609" spans="1:20" ht="15" customHeight="1">
      <c r="A609" s="130" t="s">
        <v>147</v>
      </c>
      <c r="B609" s="59" t="s">
        <v>147</v>
      </c>
      <c r="C609" s="21">
        <v>22</v>
      </c>
      <c r="D609" s="18"/>
      <c r="E609" s="11" t="s">
        <v>3</v>
      </c>
      <c r="F609" s="7" t="s">
        <v>15</v>
      </c>
      <c r="G609" s="4" t="s">
        <v>15</v>
      </c>
      <c r="H609" s="73" t="s">
        <v>566</v>
      </c>
      <c r="I609" s="38"/>
      <c r="J609" s="38" t="s">
        <v>276</v>
      </c>
      <c r="K609" s="39">
        <v>500</v>
      </c>
      <c r="L609" s="26"/>
      <c r="M609" s="4" t="s">
        <v>20</v>
      </c>
      <c r="N609" s="23" t="s">
        <v>7</v>
      </c>
      <c r="O609" s="9" t="str">
        <f t="shared" si="61"/>
        <v>-----</v>
      </c>
      <c r="P609" s="75"/>
      <c r="Q609" s="64"/>
      <c r="S609" s="40" t="str">
        <f t="shared" si="62"/>
        <v>Plano AnualRealizada</v>
      </c>
      <c r="T609" s="40" t="str">
        <f t="shared" si="63"/>
        <v>Plano AnualCinema</v>
      </c>
    </row>
    <row r="610" spans="1:20" ht="15" customHeight="1">
      <c r="A610" s="130" t="s">
        <v>147</v>
      </c>
      <c r="B610" s="59" t="s">
        <v>147</v>
      </c>
      <c r="C610" s="21">
        <v>22</v>
      </c>
      <c r="D610" s="18"/>
      <c r="E610" s="11" t="s">
        <v>3</v>
      </c>
      <c r="F610" s="7" t="s">
        <v>711</v>
      </c>
      <c r="G610" s="4" t="s">
        <v>14</v>
      </c>
      <c r="H610" s="73" t="s">
        <v>388</v>
      </c>
      <c r="I610" s="38"/>
      <c r="J610" s="38" t="s">
        <v>276</v>
      </c>
      <c r="K610" s="39">
        <v>500</v>
      </c>
      <c r="L610" s="26"/>
      <c r="M610" s="4" t="s">
        <v>21</v>
      </c>
      <c r="N610" s="23" t="s">
        <v>7</v>
      </c>
      <c r="O610" s="9" t="str">
        <f t="shared" si="61"/>
        <v>-----</v>
      </c>
      <c r="P610" s="75"/>
      <c r="Q610" s="64"/>
      <c r="S610" s="40" t="str">
        <f t="shared" si="62"/>
        <v>Extra PlanoRealizada</v>
      </c>
      <c r="T610" s="40" t="str">
        <f t="shared" si="63"/>
        <v>Extra PlanoBiblioteca</v>
      </c>
    </row>
    <row r="611" spans="1:20" ht="15" customHeight="1">
      <c r="A611" s="130" t="s">
        <v>147</v>
      </c>
      <c r="B611" s="59" t="s">
        <v>147</v>
      </c>
      <c r="C611" s="21">
        <v>22</v>
      </c>
      <c r="D611" s="18" t="s">
        <v>98</v>
      </c>
      <c r="E611" s="11" t="s">
        <v>3</v>
      </c>
      <c r="F611" s="7" t="s">
        <v>700</v>
      </c>
      <c r="G611" s="4" t="s">
        <v>18</v>
      </c>
      <c r="H611" s="73" t="s">
        <v>418</v>
      </c>
      <c r="I611" s="38"/>
      <c r="J611" s="38" t="s">
        <v>276</v>
      </c>
      <c r="K611" s="39">
        <v>500</v>
      </c>
      <c r="L611" s="26"/>
      <c r="M611" s="4"/>
      <c r="N611" s="23" t="s">
        <v>50</v>
      </c>
      <c r="O611" s="9" t="s">
        <v>30</v>
      </c>
      <c r="P611" s="75"/>
      <c r="Q611" s="64"/>
      <c r="S611" s="40" t="str">
        <f t="shared" si="62"/>
        <v>Alterada</v>
      </c>
      <c r="T611" s="40" t="str">
        <f t="shared" si="63"/>
        <v>Div. Externo</v>
      </c>
    </row>
    <row r="612" spans="1:20" ht="15" customHeight="1">
      <c r="A612" s="130" t="s">
        <v>147</v>
      </c>
      <c r="B612" s="59" t="s">
        <v>147</v>
      </c>
      <c r="C612" s="21">
        <v>23</v>
      </c>
      <c r="D612" s="18"/>
      <c r="E612" s="11" t="s">
        <v>4</v>
      </c>
      <c r="F612" s="7" t="s">
        <v>15</v>
      </c>
      <c r="G612" s="4" t="s">
        <v>15</v>
      </c>
      <c r="H612" s="73" t="s">
        <v>566</v>
      </c>
      <c r="I612" s="38"/>
      <c r="J612" s="38" t="s">
        <v>276</v>
      </c>
      <c r="K612" s="39">
        <v>500</v>
      </c>
      <c r="L612" s="26"/>
      <c r="M612" s="4" t="s">
        <v>20</v>
      </c>
      <c r="N612" s="23" t="s">
        <v>7</v>
      </c>
      <c r="O612" s="9" t="str">
        <f t="shared" si="61"/>
        <v>-----</v>
      </c>
      <c r="P612" s="75"/>
      <c r="Q612" s="64"/>
      <c r="S612" s="40" t="str">
        <f t="shared" si="62"/>
        <v>Plano AnualRealizada</v>
      </c>
      <c r="T612" s="40" t="str">
        <f t="shared" si="63"/>
        <v>Plano AnualCinema</v>
      </c>
    </row>
    <row r="613" spans="1:20" ht="15" customHeight="1">
      <c r="A613" s="130" t="s">
        <v>147</v>
      </c>
      <c r="B613" s="59" t="s">
        <v>147</v>
      </c>
      <c r="C613" s="21">
        <v>24</v>
      </c>
      <c r="D613" s="18"/>
      <c r="E613" s="11" t="s">
        <v>5</v>
      </c>
      <c r="F613" s="7" t="s">
        <v>27</v>
      </c>
      <c r="G613" s="4" t="s">
        <v>14</v>
      </c>
      <c r="H613" s="73" t="s">
        <v>387</v>
      </c>
      <c r="I613" s="38"/>
      <c r="J613" s="38" t="s">
        <v>276</v>
      </c>
      <c r="K613" s="39">
        <v>35</v>
      </c>
      <c r="L613" s="26"/>
      <c r="M613" s="4" t="s">
        <v>20</v>
      </c>
      <c r="N613" s="23" t="s">
        <v>7</v>
      </c>
      <c r="O613" s="9" t="str">
        <f t="shared" si="61"/>
        <v>-----</v>
      </c>
      <c r="P613" s="75"/>
      <c r="Q613" s="64"/>
      <c r="S613" s="40" t="str">
        <f>CONCATENATE(M613,N613)</f>
        <v>Plano AnualRealizada</v>
      </c>
      <c r="T613" s="40" t="str">
        <f>CONCATENATE(M613,G613)</f>
        <v>Plano AnualBiblioteca</v>
      </c>
    </row>
    <row r="614" spans="1:20" ht="15" customHeight="1">
      <c r="A614" s="130" t="s">
        <v>147</v>
      </c>
      <c r="B614" s="59" t="s">
        <v>147</v>
      </c>
      <c r="C614" s="21">
        <v>24</v>
      </c>
      <c r="D614" s="18" t="s">
        <v>100</v>
      </c>
      <c r="E614" s="11" t="s">
        <v>5</v>
      </c>
      <c r="F614" s="7" t="s">
        <v>691</v>
      </c>
      <c r="G614" s="4" t="s">
        <v>153</v>
      </c>
      <c r="H614" s="73" t="s">
        <v>425</v>
      </c>
      <c r="I614" s="38"/>
      <c r="J614" s="38" t="s">
        <v>276</v>
      </c>
      <c r="K614" s="39">
        <v>35</v>
      </c>
      <c r="L614" s="26"/>
      <c r="M614" s="4" t="s">
        <v>21</v>
      </c>
      <c r="N614" s="23" t="s">
        <v>7</v>
      </c>
      <c r="O614" s="9" t="str">
        <f t="shared" si="61"/>
        <v>-----</v>
      </c>
      <c r="P614" s="75"/>
      <c r="Q614" s="64"/>
      <c r="S614" s="40" t="str">
        <f>CONCATENATE(M614,N614)</f>
        <v>Extra PlanoRealizada</v>
      </c>
      <c r="T614" s="40" t="str">
        <f>CONCATENATE(M614,G614)</f>
        <v>Extra PlanoCultura</v>
      </c>
    </row>
    <row r="615" spans="1:20" ht="15" customHeight="1">
      <c r="A615" s="130" t="s">
        <v>147</v>
      </c>
      <c r="B615" s="59" t="s">
        <v>147</v>
      </c>
      <c r="C615" s="21">
        <v>25</v>
      </c>
      <c r="D615" s="18"/>
      <c r="E615" s="11" t="s">
        <v>6</v>
      </c>
      <c r="F615" s="7" t="s">
        <v>27</v>
      </c>
      <c r="G615" s="4" t="s">
        <v>14</v>
      </c>
      <c r="H615" s="73" t="s">
        <v>387</v>
      </c>
      <c r="I615" s="38"/>
      <c r="J615" s="38" t="s">
        <v>276</v>
      </c>
      <c r="K615" s="39">
        <v>35</v>
      </c>
      <c r="L615" s="26"/>
      <c r="M615" s="4" t="s">
        <v>20</v>
      </c>
      <c r="N615" s="23" t="s">
        <v>7</v>
      </c>
      <c r="O615" s="9" t="str">
        <f t="shared" si="61"/>
        <v>-----</v>
      </c>
      <c r="P615" s="75"/>
      <c r="Q615" s="64"/>
      <c r="S615" s="40" t="str">
        <f>CONCATENATE(M615,N615)</f>
        <v>Plano AnualRealizada</v>
      </c>
      <c r="T615" s="40" t="str">
        <f>CONCATENATE(M615,G615)</f>
        <v>Plano AnualBiblioteca</v>
      </c>
    </row>
    <row r="616" spans="1:20" ht="15" customHeight="1">
      <c r="A616" s="130" t="s">
        <v>147</v>
      </c>
      <c r="B616" s="59" t="s">
        <v>147</v>
      </c>
      <c r="C616" s="21">
        <v>26</v>
      </c>
      <c r="D616" s="18"/>
      <c r="E616" s="11" t="s">
        <v>0</v>
      </c>
      <c r="F616" s="7" t="s">
        <v>336</v>
      </c>
      <c r="G616" s="4" t="s">
        <v>14</v>
      </c>
      <c r="H616" s="73" t="s">
        <v>387</v>
      </c>
      <c r="I616" s="38"/>
      <c r="J616" s="38" t="s">
        <v>276</v>
      </c>
      <c r="K616" s="39">
        <v>40</v>
      </c>
      <c r="L616" s="26"/>
      <c r="M616" s="4" t="s">
        <v>20</v>
      </c>
      <c r="N616" s="23" t="s">
        <v>7</v>
      </c>
      <c r="O616" s="9" t="str">
        <f t="shared" si="61"/>
        <v>-----</v>
      </c>
      <c r="P616" s="75"/>
      <c r="Q616" s="64"/>
      <c r="S616" s="40" t="str">
        <f>CONCATENATE(M616,N616)</f>
        <v>Plano AnualRealizada</v>
      </c>
      <c r="T616" s="40" t="str">
        <f>CONCATENATE(M616,G616)</f>
        <v>Plano AnualBiblioteca</v>
      </c>
    </row>
    <row r="617" spans="1:20" ht="15" customHeight="1">
      <c r="A617" s="130" t="s">
        <v>147</v>
      </c>
      <c r="B617" s="59" t="s">
        <v>147</v>
      </c>
      <c r="C617" s="21">
        <v>27</v>
      </c>
      <c r="D617" s="18"/>
      <c r="E617" s="11" t="s">
        <v>1</v>
      </c>
      <c r="F617" s="7"/>
      <c r="G617" s="4"/>
      <c r="H617" s="73"/>
      <c r="I617" s="38"/>
      <c r="J617" s="38" t="s">
        <v>276</v>
      </c>
      <c r="K617" s="39">
        <v>40</v>
      </c>
      <c r="L617" s="26"/>
      <c r="M617" s="4"/>
      <c r="N617" s="23"/>
      <c r="O617" s="9" t="str">
        <f t="shared" si="61"/>
        <v/>
      </c>
      <c r="P617" s="75"/>
      <c r="Q617" s="64"/>
      <c r="S617" s="40" t="str">
        <f>CONCATENATE(M617,N617)</f>
        <v/>
      </c>
      <c r="T617" s="40" t="str">
        <f>CONCATENATE(M617,G617)</f>
        <v/>
      </c>
    </row>
    <row r="618" spans="1:20" ht="15" customHeight="1">
      <c r="A618" s="130" t="s">
        <v>147</v>
      </c>
      <c r="B618" s="59" t="s">
        <v>147</v>
      </c>
      <c r="C618" s="21">
        <v>28</v>
      </c>
      <c r="D618" s="18"/>
      <c r="E618" s="11" t="s">
        <v>2</v>
      </c>
      <c r="F618" s="7" t="s">
        <v>15</v>
      </c>
      <c r="G618" s="4" t="s">
        <v>15</v>
      </c>
      <c r="H618" s="73" t="s">
        <v>566</v>
      </c>
      <c r="I618" s="38"/>
      <c r="J618" s="38" t="s">
        <v>276</v>
      </c>
      <c r="K618" s="39">
        <v>500</v>
      </c>
      <c r="L618" s="26"/>
      <c r="M618" s="4" t="s">
        <v>20</v>
      </c>
      <c r="N618" s="23" t="s">
        <v>7</v>
      </c>
      <c r="O618" s="9" t="str">
        <f t="shared" si="61"/>
        <v>-----</v>
      </c>
      <c r="P618" s="75"/>
      <c r="Q618" s="64"/>
      <c r="S618" s="40" t="str">
        <f t="shared" ref="S618:S619" si="64">CONCATENATE(M618,N618)</f>
        <v>Plano AnualRealizada</v>
      </c>
      <c r="T618" s="40" t="str">
        <f t="shared" ref="T618:T619" si="65">CONCATENATE(M618,G618)</f>
        <v>Plano AnualCinema</v>
      </c>
    </row>
    <row r="619" spans="1:20" ht="15" customHeight="1">
      <c r="A619" s="130" t="s">
        <v>147</v>
      </c>
      <c r="B619" s="59" t="s">
        <v>147</v>
      </c>
      <c r="C619" s="21">
        <v>28</v>
      </c>
      <c r="D619" s="18"/>
      <c r="E619" s="11" t="s">
        <v>2</v>
      </c>
      <c r="F619" s="7" t="s">
        <v>203</v>
      </c>
      <c r="G619" s="4" t="s">
        <v>18</v>
      </c>
      <c r="H619" s="73" t="s">
        <v>418</v>
      </c>
      <c r="I619" s="38"/>
      <c r="J619" s="38" t="s">
        <v>276</v>
      </c>
      <c r="K619" s="39">
        <v>500</v>
      </c>
      <c r="L619" s="26"/>
      <c r="M619" s="4" t="s">
        <v>20</v>
      </c>
      <c r="N619" s="23" t="s">
        <v>7</v>
      </c>
      <c r="O619" s="9" t="str">
        <f t="shared" si="61"/>
        <v>-----</v>
      </c>
      <c r="P619" s="75"/>
      <c r="Q619" s="64"/>
      <c r="S619" s="40" t="str">
        <f t="shared" si="64"/>
        <v>Plano AnualRealizada</v>
      </c>
      <c r="T619" s="40" t="str">
        <f t="shared" si="65"/>
        <v>Plano AnualDiv. Externo</v>
      </c>
    </row>
    <row r="620" spans="1:20" ht="15" customHeight="1">
      <c r="A620" s="130" t="s">
        <v>147</v>
      </c>
      <c r="B620" s="59" t="s">
        <v>147</v>
      </c>
      <c r="C620" s="21">
        <v>29</v>
      </c>
      <c r="D620" s="18"/>
      <c r="E620" s="11" t="s">
        <v>3</v>
      </c>
      <c r="F620" s="7" t="s">
        <v>712</v>
      </c>
      <c r="G620" s="4" t="s">
        <v>14</v>
      </c>
      <c r="H620" s="73" t="s">
        <v>388</v>
      </c>
      <c r="I620" s="38"/>
      <c r="J620" s="38" t="s">
        <v>276</v>
      </c>
      <c r="K620" s="39">
        <v>500</v>
      </c>
      <c r="L620" s="26"/>
      <c r="M620" s="4" t="s">
        <v>21</v>
      </c>
      <c r="N620" s="23" t="s">
        <v>7</v>
      </c>
      <c r="O620" s="9" t="str">
        <f t="shared" si="61"/>
        <v>-----</v>
      </c>
      <c r="P620" s="75"/>
      <c r="Q620" s="64"/>
      <c r="S620" s="40" t="str">
        <f t="shared" si="62"/>
        <v>Extra PlanoRealizada</v>
      </c>
      <c r="T620" s="40" t="str">
        <f t="shared" si="63"/>
        <v>Extra PlanoBiblioteca</v>
      </c>
    </row>
    <row r="621" spans="1:20" ht="15" customHeight="1">
      <c r="A621" s="130" t="s">
        <v>147</v>
      </c>
      <c r="B621" s="59" t="s">
        <v>147</v>
      </c>
      <c r="C621" s="21">
        <v>29</v>
      </c>
      <c r="D621" s="18"/>
      <c r="E621" s="11" t="s">
        <v>3</v>
      </c>
      <c r="F621" s="7" t="s">
        <v>15</v>
      </c>
      <c r="G621" s="4" t="s">
        <v>15</v>
      </c>
      <c r="H621" s="73" t="s">
        <v>566</v>
      </c>
      <c r="I621" s="38"/>
      <c r="J621" s="38" t="s">
        <v>276</v>
      </c>
      <c r="K621" s="39">
        <v>500</v>
      </c>
      <c r="L621" s="26"/>
      <c r="M621" s="4" t="s">
        <v>20</v>
      </c>
      <c r="N621" s="23" t="s">
        <v>7</v>
      </c>
      <c r="O621" s="9" t="str">
        <f t="shared" si="61"/>
        <v>-----</v>
      </c>
      <c r="P621" s="75"/>
      <c r="Q621" s="64"/>
      <c r="S621" s="40" t="str">
        <f t="shared" si="62"/>
        <v>Plano AnualRealizada</v>
      </c>
      <c r="T621" s="40" t="str">
        <f t="shared" si="63"/>
        <v>Plano AnualCinema</v>
      </c>
    </row>
    <row r="622" spans="1:20" ht="15" customHeight="1">
      <c r="A622" s="130" t="s">
        <v>147</v>
      </c>
      <c r="B622" s="59" t="s">
        <v>147</v>
      </c>
      <c r="C622" s="21">
        <v>30</v>
      </c>
      <c r="D622" s="18"/>
      <c r="E622" s="11" t="s">
        <v>4</v>
      </c>
      <c r="F622" s="7"/>
      <c r="G622" s="4"/>
      <c r="H622" s="73"/>
      <c r="I622" s="38"/>
      <c r="J622" s="38" t="s">
        <v>276</v>
      </c>
      <c r="K622" s="39">
        <v>500</v>
      </c>
      <c r="L622" s="26"/>
      <c r="M622" s="4"/>
      <c r="N622" s="23"/>
      <c r="O622" s="9" t="str">
        <f t="shared" si="61"/>
        <v/>
      </c>
      <c r="P622" s="75"/>
      <c r="Q622" s="64"/>
      <c r="S622" s="40" t="str">
        <f t="shared" si="62"/>
        <v/>
      </c>
      <c r="T622" s="40" t="str">
        <f t="shared" si="63"/>
        <v/>
      </c>
    </row>
    <row r="623" spans="1:20" ht="15" customHeight="1">
      <c r="A623" s="130" t="s">
        <v>147</v>
      </c>
      <c r="B623" s="59" t="s">
        <v>147</v>
      </c>
      <c r="C623" s="21">
        <v>31</v>
      </c>
      <c r="D623" s="18"/>
      <c r="E623" s="11" t="s">
        <v>5</v>
      </c>
      <c r="F623" s="7" t="s">
        <v>27</v>
      </c>
      <c r="G623" s="4" t="s">
        <v>14</v>
      </c>
      <c r="H623" s="73" t="s">
        <v>387</v>
      </c>
      <c r="I623" s="38"/>
      <c r="J623" s="38" t="s">
        <v>276</v>
      </c>
      <c r="K623" s="39">
        <v>35</v>
      </c>
      <c r="L623" s="26"/>
      <c r="M623" s="4" t="s">
        <v>20</v>
      </c>
      <c r="N623" s="23" t="s">
        <v>7</v>
      </c>
      <c r="O623" s="9" t="str">
        <f t="shared" si="61"/>
        <v>-----</v>
      </c>
      <c r="P623" s="75"/>
      <c r="Q623" s="64"/>
      <c r="S623" s="40" t="str">
        <f t="shared" ref="S623:S628" si="66">CONCATENATE(M623,N623)</f>
        <v>Plano AnualRealizada</v>
      </c>
      <c r="T623" s="40" t="str">
        <f t="shared" ref="T623:T628" si="67">CONCATENATE(M623,G623)</f>
        <v>Plano AnualBiblioteca</v>
      </c>
    </row>
    <row r="624" spans="1:20" ht="15" customHeight="1">
      <c r="A624" s="130" t="s">
        <v>148</v>
      </c>
      <c r="B624" s="59" t="s">
        <v>148</v>
      </c>
      <c r="C624" s="21" t="s">
        <v>36</v>
      </c>
      <c r="D624" s="18"/>
      <c r="E624" s="11" t="s">
        <v>38</v>
      </c>
      <c r="F624" s="7" t="s">
        <v>342</v>
      </c>
      <c r="G624" s="4" t="s">
        <v>14</v>
      </c>
      <c r="H624" s="73" t="s">
        <v>388</v>
      </c>
      <c r="I624" s="38"/>
      <c r="J624" s="38" t="s">
        <v>276</v>
      </c>
      <c r="K624" s="39">
        <v>20</v>
      </c>
      <c r="L624" s="26"/>
      <c r="M624" s="4" t="s">
        <v>20</v>
      </c>
      <c r="N624" s="23" t="s">
        <v>7</v>
      </c>
      <c r="O624" s="9" t="str">
        <f t="shared" si="61"/>
        <v>-----</v>
      </c>
      <c r="P624" s="75"/>
      <c r="Q624" s="64"/>
      <c r="S624" s="40" t="str">
        <f t="shared" si="66"/>
        <v>Plano AnualRealizada</v>
      </c>
      <c r="T624" s="40" t="str">
        <f t="shared" si="67"/>
        <v>Plano AnualBiblioteca</v>
      </c>
    </row>
    <row r="625" spans="1:20" ht="15" customHeight="1">
      <c r="A625" s="130" t="s">
        <v>148</v>
      </c>
      <c r="B625" s="59" t="s">
        <v>148</v>
      </c>
      <c r="C625" s="21">
        <v>1</v>
      </c>
      <c r="D625" s="18"/>
      <c r="E625" s="11" t="s">
        <v>6</v>
      </c>
      <c r="F625" s="7" t="s">
        <v>27</v>
      </c>
      <c r="G625" s="4" t="s">
        <v>14</v>
      </c>
      <c r="H625" s="73" t="s">
        <v>387</v>
      </c>
      <c r="I625" s="38"/>
      <c r="J625" s="38" t="s">
        <v>276</v>
      </c>
      <c r="K625" s="39">
        <v>35</v>
      </c>
      <c r="L625" s="26"/>
      <c r="M625" s="4" t="s">
        <v>20</v>
      </c>
      <c r="N625" s="23" t="s">
        <v>7</v>
      </c>
      <c r="O625" s="9" t="str">
        <f t="shared" si="61"/>
        <v>-----</v>
      </c>
      <c r="P625" s="75"/>
      <c r="Q625" s="64"/>
      <c r="S625" s="40" t="str">
        <f t="shared" si="66"/>
        <v>Plano AnualRealizada</v>
      </c>
      <c r="T625" s="40" t="str">
        <f t="shared" si="67"/>
        <v>Plano AnualBiblioteca</v>
      </c>
    </row>
    <row r="626" spans="1:20" ht="15" customHeight="1">
      <c r="A626" s="130" t="s">
        <v>148</v>
      </c>
      <c r="B626" s="59" t="s">
        <v>148</v>
      </c>
      <c r="C626" s="21">
        <v>2</v>
      </c>
      <c r="D626" s="18"/>
      <c r="E626" s="11" t="s">
        <v>0</v>
      </c>
      <c r="F626" s="7" t="s">
        <v>336</v>
      </c>
      <c r="G626" s="4" t="s">
        <v>14</v>
      </c>
      <c r="H626" s="73" t="s">
        <v>387</v>
      </c>
      <c r="I626" s="38"/>
      <c r="J626" s="38" t="s">
        <v>276</v>
      </c>
      <c r="K626" s="39">
        <v>40</v>
      </c>
      <c r="L626" s="26"/>
      <c r="M626" s="4" t="s">
        <v>20</v>
      </c>
      <c r="N626" s="23" t="s">
        <v>7</v>
      </c>
      <c r="O626" s="9" t="str">
        <f t="shared" si="61"/>
        <v>-----</v>
      </c>
      <c r="P626" s="75"/>
      <c r="Q626" s="64"/>
      <c r="S626" s="40" t="str">
        <f t="shared" si="66"/>
        <v>Plano AnualRealizada</v>
      </c>
      <c r="T626" s="40" t="str">
        <f t="shared" si="67"/>
        <v>Plano AnualBiblioteca</v>
      </c>
    </row>
    <row r="627" spans="1:20" ht="15" customHeight="1">
      <c r="A627" s="130" t="s">
        <v>148</v>
      </c>
      <c r="B627" s="59" t="s">
        <v>148</v>
      </c>
      <c r="C627" s="21">
        <v>2</v>
      </c>
      <c r="D627" s="18" t="s">
        <v>107</v>
      </c>
      <c r="E627" s="11" t="s">
        <v>0</v>
      </c>
      <c r="F627" s="7" t="s">
        <v>713</v>
      </c>
      <c r="G627" s="4" t="s">
        <v>13</v>
      </c>
      <c r="H627" s="73" t="s">
        <v>413</v>
      </c>
      <c r="I627" s="38"/>
      <c r="J627" s="38" t="s">
        <v>276</v>
      </c>
      <c r="K627" s="39">
        <v>40</v>
      </c>
      <c r="L627" s="26"/>
      <c r="M627" s="4" t="s">
        <v>21</v>
      </c>
      <c r="N627" s="23" t="s">
        <v>7</v>
      </c>
      <c r="O627" s="9" t="str">
        <f t="shared" si="61"/>
        <v>-----</v>
      </c>
      <c r="P627" s="75"/>
      <c r="Q627" s="64"/>
      <c r="S627" s="40" t="str">
        <f t="shared" si="66"/>
        <v>Extra PlanoRealizada</v>
      </c>
      <c r="T627" s="40" t="str">
        <f t="shared" si="67"/>
        <v>Extra PlanoMuseu</v>
      </c>
    </row>
    <row r="628" spans="1:20" ht="15" customHeight="1">
      <c r="A628" s="130" t="s">
        <v>148</v>
      </c>
      <c r="B628" s="59" t="s">
        <v>148</v>
      </c>
      <c r="C628" s="21">
        <v>3</v>
      </c>
      <c r="D628" s="18"/>
      <c r="E628" s="11" t="s">
        <v>1</v>
      </c>
      <c r="F628" s="7" t="s">
        <v>15</v>
      </c>
      <c r="G628" s="4" t="s">
        <v>15</v>
      </c>
      <c r="H628" s="73" t="s">
        <v>441</v>
      </c>
      <c r="I628" s="38"/>
      <c r="J628" s="38" t="s">
        <v>276</v>
      </c>
      <c r="K628" s="39">
        <v>499</v>
      </c>
      <c r="L628" s="26"/>
      <c r="M628" s="4" t="s">
        <v>20</v>
      </c>
      <c r="N628" s="23" t="s">
        <v>7</v>
      </c>
      <c r="O628" s="9" t="str">
        <f t="shared" si="61"/>
        <v>-----</v>
      </c>
      <c r="P628" s="75"/>
      <c r="Q628" s="64"/>
      <c r="S628" s="40" t="str">
        <f t="shared" si="66"/>
        <v>Plano AnualRealizada</v>
      </c>
      <c r="T628" s="40" t="str">
        <f t="shared" si="67"/>
        <v>Plano AnualCinema</v>
      </c>
    </row>
    <row r="629" spans="1:20" ht="15" customHeight="1">
      <c r="A629" s="130" t="s">
        <v>148</v>
      </c>
      <c r="B629" s="59" t="s">
        <v>148</v>
      </c>
      <c r="C629" s="21">
        <v>4</v>
      </c>
      <c r="D629" s="18"/>
      <c r="E629" s="11" t="s">
        <v>2</v>
      </c>
      <c r="F629" s="7" t="s">
        <v>369</v>
      </c>
      <c r="G629" s="4" t="s">
        <v>11</v>
      </c>
      <c r="H629" s="73" t="s">
        <v>432</v>
      </c>
      <c r="I629" s="38"/>
      <c r="J629" s="38" t="s">
        <v>276</v>
      </c>
      <c r="K629" s="39">
        <v>100</v>
      </c>
      <c r="L629" s="26"/>
      <c r="M629" s="4" t="s">
        <v>20</v>
      </c>
      <c r="N629" s="23" t="s">
        <v>7</v>
      </c>
      <c r="O629" s="9" t="str">
        <f t="shared" si="61"/>
        <v>-----</v>
      </c>
      <c r="P629" s="75"/>
      <c r="Q629" s="64"/>
      <c r="S629" s="40" t="str">
        <f t="shared" ref="S629:S665" si="68">CONCATENATE(M629,N629)</f>
        <v>Plano AnualRealizada</v>
      </c>
      <c r="T629" s="40" t="str">
        <f t="shared" ref="T629:T665" si="69">CONCATENATE(M629,G629)</f>
        <v>Plano AnualDesporto</v>
      </c>
    </row>
    <row r="630" spans="1:20" ht="15" customHeight="1">
      <c r="A630" s="130" t="s">
        <v>148</v>
      </c>
      <c r="B630" s="59" t="s">
        <v>148</v>
      </c>
      <c r="C630" s="21">
        <v>4</v>
      </c>
      <c r="D630" s="18"/>
      <c r="E630" s="11" t="s">
        <v>2</v>
      </c>
      <c r="F630" s="7" t="s">
        <v>15</v>
      </c>
      <c r="G630" s="4" t="s">
        <v>15</v>
      </c>
      <c r="H630" s="73" t="s">
        <v>441</v>
      </c>
      <c r="I630" s="38"/>
      <c r="J630" s="38" t="s">
        <v>276</v>
      </c>
      <c r="K630" s="39">
        <v>500</v>
      </c>
      <c r="L630" s="26"/>
      <c r="M630" s="4" t="s">
        <v>20</v>
      </c>
      <c r="N630" s="23" t="s">
        <v>7</v>
      </c>
      <c r="O630" s="9" t="str">
        <f t="shared" si="61"/>
        <v>-----</v>
      </c>
      <c r="P630" s="75"/>
      <c r="Q630" s="64"/>
      <c r="S630" s="40" t="str">
        <f t="shared" si="68"/>
        <v>Plano AnualRealizada</v>
      </c>
      <c r="T630" s="40" t="str">
        <f t="shared" si="69"/>
        <v>Plano AnualCinema</v>
      </c>
    </row>
    <row r="631" spans="1:20" ht="15" customHeight="1">
      <c r="A631" s="130" t="s">
        <v>148</v>
      </c>
      <c r="B631" s="59" t="s">
        <v>148</v>
      </c>
      <c r="C631" s="21">
        <v>5</v>
      </c>
      <c r="D631" s="18"/>
      <c r="E631" s="11" t="s">
        <v>3</v>
      </c>
      <c r="F631" s="7" t="s">
        <v>698</v>
      </c>
      <c r="G631" s="4" t="s">
        <v>153</v>
      </c>
      <c r="H631" s="73" t="s">
        <v>425</v>
      </c>
      <c r="I631" s="38"/>
      <c r="J631" s="38" t="s">
        <v>276</v>
      </c>
      <c r="K631" s="39">
        <v>500</v>
      </c>
      <c r="L631" s="26"/>
      <c r="M631" s="4" t="s">
        <v>20</v>
      </c>
      <c r="N631" s="23" t="s">
        <v>7</v>
      </c>
      <c r="O631" s="9" t="str">
        <f t="shared" si="61"/>
        <v>-----</v>
      </c>
      <c r="P631" s="75"/>
      <c r="Q631" s="64"/>
      <c r="S631" s="40" t="str">
        <f t="shared" si="68"/>
        <v>Plano AnualRealizada</v>
      </c>
      <c r="T631" s="40" t="str">
        <f t="shared" si="69"/>
        <v>Plano AnualCultura</v>
      </c>
    </row>
    <row r="632" spans="1:20" ht="15" customHeight="1">
      <c r="A632" s="130" t="s">
        <v>148</v>
      </c>
      <c r="B632" s="59" t="s">
        <v>148</v>
      </c>
      <c r="C632" s="21">
        <v>6</v>
      </c>
      <c r="D632" s="18"/>
      <c r="E632" s="11" t="s">
        <v>4</v>
      </c>
      <c r="F632" s="7" t="s">
        <v>15</v>
      </c>
      <c r="G632" s="4" t="s">
        <v>15</v>
      </c>
      <c r="H632" s="73" t="s">
        <v>441</v>
      </c>
      <c r="I632" s="38"/>
      <c r="J632" s="38" t="s">
        <v>276</v>
      </c>
      <c r="K632" s="39">
        <v>500</v>
      </c>
      <c r="L632" s="26"/>
      <c r="M632" s="4" t="s">
        <v>20</v>
      </c>
      <c r="N632" s="23" t="s">
        <v>7</v>
      </c>
      <c r="O632" s="9" t="str">
        <f t="shared" si="61"/>
        <v>-----</v>
      </c>
      <c r="P632" s="75"/>
      <c r="Q632" s="64"/>
      <c r="S632" s="40" t="str">
        <f t="shared" si="68"/>
        <v>Plano AnualRealizada</v>
      </c>
      <c r="T632" s="40" t="str">
        <f t="shared" si="69"/>
        <v>Plano AnualCinema</v>
      </c>
    </row>
    <row r="633" spans="1:20" ht="15" customHeight="1">
      <c r="A633" s="130" t="s">
        <v>148</v>
      </c>
      <c r="B633" s="59" t="s">
        <v>148</v>
      </c>
      <c r="C633" s="21">
        <v>7</v>
      </c>
      <c r="D633" s="18"/>
      <c r="E633" s="126" t="s">
        <v>5</v>
      </c>
      <c r="F633" s="7" t="s">
        <v>27</v>
      </c>
      <c r="G633" s="4" t="s">
        <v>14</v>
      </c>
      <c r="H633" s="73" t="s">
        <v>387</v>
      </c>
      <c r="I633" s="38"/>
      <c r="J633" s="38" t="s">
        <v>276</v>
      </c>
      <c r="K633" s="39">
        <v>35</v>
      </c>
      <c r="L633" s="26"/>
      <c r="M633" s="4" t="s">
        <v>20</v>
      </c>
      <c r="N633" s="23" t="s">
        <v>7</v>
      </c>
      <c r="O633" s="9" t="str">
        <f t="shared" si="61"/>
        <v>-----</v>
      </c>
      <c r="P633" s="75"/>
      <c r="Q633" s="64"/>
      <c r="S633" s="40" t="str">
        <f>CONCATENATE(M633,N633)</f>
        <v>Plano AnualRealizada</v>
      </c>
      <c r="T633" s="40" t="str">
        <f>CONCATENATE(M633,G633)</f>
        <v>Plano AnualBiblioteca</v>
      </c>
    </row>
    <row r="634" spans="1:20" ht="15" customHeight="1">
      <c r="A634" s="130" t="s">
        <v>148</v>
      </c>
      <c r="B634" s="59" t="s">
        <v>148</v>
      </c>
      <c r="C634" s="21">
        <v>8</v>
      </c>
      <c r="D634" s="18"/>
      <c r="E634" s="11" t="s">
        <v>6</v>
      </c>
      <c r="F634" s="7" t="s">
        <v>27</v>
      </c>
      <c r="G634" s="4" t="s">
        <v>14</v>
      </c>
      <c r="H634" s="73" t="s">
        <v>387</v>
      </c>
      <c r="I634" s="38"/>
      <c r="J634" s="38" t="s">
        <v>276</v>
      </c>
      <c r="K634" s="39">
        <v>35</v>
      </c>
      <c r="L634" s="26"/>
      <c r="M634" s="4" t="s">
        <v>20</v>
      </c>
      <c r="N634" s="23" t="s">
        <v>7</v>
      </c>
      <c r="O634" s="9" t="str">
        <f t="shared" si="61"/>
        <v>-----</v>
      </c>
      <c r="P634" s="75"/>
      <c r="Q634" s="64"/>
      <c r="S634" s="40" t="str">
        <f>CONCATENATE(M634,N634)</f>
        <v>Plano AnualRealizada</v>
      </c>
      <c r="T634" s="40" t="str">
        <f>CONCATENATE(M634,G634)</f>
        <v>Plano AnualBiblioteca</v>
      </c>
    </row>
    <row r="635" spans="1:20" ht="15" customHeight="1">
      <c r="A635" s="130" t="s">
        <v>148</v>
      </c>
      <c r="B635" s="59" t="s">
        <v>148</v>
      </c>
      <c r="C635" s="21">
        <v>9</v>
      </c>
      <c r="D635" s="18"/>
      <c r="E635" s="11" t="s">
        <v>0</v>
      </c>
      <c r="F635" s="7" t="s">
        <v>336</v>
      </c>
      <c r="G635" s="4" t="s">
        <v>14</v>
      </c>
      <c r="H635" s="73" t="s">
        <v>387</v>
      </c>
      <c r="I635" s="38"/>
      <c r="J635" s="38" t="s">
        <v>276</v>
      </c>
      <c r="K635" s="39">
        <v>40</v>
      </c>
      <c r="L635" s="26"/>
      <c r="M635" s="4" t="s">
        <v>20</v>
      </c>
      <c r="N635" s="23" t="s">
        <v>7</v>
      </c>
      <c r="O635" s="9" t="str">
        <f t="shared" si="61"/>
        <v>-----</v>
      </c>
      <c r="P635" s="75"/>
      <c r="Q635" s="64"/>
      <c r="S635" s="40" t="str">
        <f>CONCATENATE(M635,N635)</f>
        <v>Plano AnualRealizada</v>
      </c>
      <c r="T635" s="40" t="str">
        <f>CONCATENATE(M635,G635)</f>
        <v>Plano AnualBiblioteca</v>
      </c>
    </row>
    <row r="636" spans="1:20" ht="15" customHeight="1">
      <c r="A636" s="130" t="s">
        <v>148</v>
      </c>
      <c r="B636" s="59" t="s">
        <v>148</v>
      </c>
      <c r="C636" s="21">
        <v>10</v>
      </c>
      <c r="D636" s="18" t="s">
        <v>89</v>
      </c>
      <c r="E636" s="11" t="s">
        <v>0</v>
      </c>
      <c r="F636" s="7" t="s">
        <v>403</v>
      </c>
      <c r="G636" s="4" t="s">
        <v>18</v>
      </c>
      <c r="H636" s="73" t="s">
        <v>418</v>
      </c>
      <c r="I636" s="38"/>
      <c r="J636" s="38" t="s">
        <v>276</v>
      </c>
      <c r="K636" s="39">
        <v>40</v>
      </c>
      <c r="L636" s="26"/>
      <c r="M636" s="4" t="s">
        <v>20</v>
      </c>
      <c r="N636" s="23" t="s">
        <v>7</v>
      </c>
      <c r="O636" s="9" t="str">
        <f t="shared" si="61"/>
        <v>-----</v>
      </c>
      <c r="P636" s="75"/>
      <c r="Q636" s="64"/>
      <c r="S636" s="40" t="str">
        <f>CONCATENATE(M636,N636)</f>
        <v>Plano AnualRealizada</v>
      </c>
      <c r="T636" s="40" t="str">
        <f>CONCATENATE(M636,G636)</f>
        <v>Plano AnualDiv. Externo</v>
      </c>
    </row>
    <row r="637" spans="1:20" ht="15" customHeight="1">
      <c r="A637" s="130" t="s">
        <v>148</v>
      </c>
      <c r="B637" s="59" t="s">
        <v>148</v>
      </c>
      <c r="C637" s="21">
        <v>11</v>
      </c>
      <c r="D637" s="18"/>
      <c r="E637" s="11" t="s">
        <v>2</v>
      </c>
      <c r="F637" s="7" t="s">
        <v>304</v>
      </c>
      <c r="G637" s="4" t="s">
        <v>11</v>
      </c>
      <c r="H637" s="73" t="s">
        <v>424</v>
      </c>
      <c r="I637" s="38"/>
      <c r="J637" s="38" t="s">
        <v>276</v>
      </c>
      <c r="K637" s="39">
        <v>100</v>
      </c>
      <c r="L637" s="26"/>
      <c r="M637" s="4" t="s">
        <v>20</v>
      </c>
      <c r="N637" s="23" t="s">
        <v>7</v>
      </c>
      <c r="O637" s="9" t="str">
        <f t="shared" si="61"/>
        <v>-----</v>
      </c>
      <c r="P637" s="75"/>
      <c r="Q637" s="64"/>
      <c r="S637" s="40" t="str">
        <f>CONCATENATE(M637,N637)</f>
        <v>Plano AnualRealizada</v>
      </c>
      <c r="T637" s="40" t="str">
        <f>CONCATENATE(M637,G637)</f>
        <v>Plano AnualDesporto</v>
      </c>
    </row>
    <row r="638" spans="1:20" ht="15" customHeight="1">
      <c r="A638" s="130" t="s">
        <v>148</v>
      </c>
      <c r="B638" s="59" t="s">
        <v>148</v>
      </c>
      <c r="C638" s="21">
        <v>11</v>
      </c>
      <c r="D638" s="18"/>
      <c r="E638" s="11" t="s">
        <v>2</v>
      </c>
      <c r="F638" s="7" t="s">
        <v>15</v>
      </c>
      <c r="G638" s="4" t="s">
        <v>15</v>
      </c>
      <c r="H638" s="73" t="s">
        <v>441</v>
      </c>
      <c r="I638" s="38"/>
      <c r="J638" s="38" t="s">
        <v>276</v>
      </c>
      <c r="K638" s="39">
        <v>500</v>
      </c>
      <c r="L638" s="26"/>
      <c r="M638" s="4" t="s">
        <v>20</v>
      </c>
      <c r="N638" s="23" t="s">
        <v>7</v>
      </c>
      <c r="O638" s="9" t="str">
        <f t="shared" ref="O638:O701" si="70">IF(N638="Cancelada","Inserir o motivo",IF(N638="Alterada","Inserir o motivo",IF(N638="Definida","situação a alterar",IF(N638="","",IF(N638="Por definir","sem data marcada",IF(N638="Realizada","-----"))))))</f>
        <v>-----</v>
      </c>
      <c r="P638" s="75"/>
      <c r="Q638" s="64"/>
      <c r="S638" s="40" t="str">
        <f t="shared" si="68"/>
        <v>Plano AnualRealizada</v>
      </c>
      <c r="T638" s="40" t="str">
        <f t="shared" si="69"/>
        <v>Plano AnualCinema</v>
      </c>
    </row>
    <row r="639" spans="1:20" ht="15" customHeight="1">
      <c r="A639" s="130" t="s">
        <v>148</v>
      </c>
      <c r="B639" s="59" t="s">
        <v>148</v>
      </c>
      <c r="C639" s="21">
        <v>11</v>
      </c>
      <c r="D639" s="18"/>
      <c r="E639" s="11" t="s">
        <v>2</v>
      </c>
      <c r="F639" s="7" t="s">
        <v>287</v>
      </c>
      <c r="G639" s="4" t="s">
        <v>75</v>
      </c>
      <c r="H639" s="73" t="s">
        <v>426</v>
      </c>
      <c r="I639" s="38"/>
      <c r="J639" s="38" t="s">
        <v>276</v>
      </c>
      <c r="K639" s="39">
        <v>80</v>
      </c>
      <c r="L639" s="26"/>
      <c r="M639" s="4" t="s">
        <v>20</v>
      </c>
      <c r="N639" s="23" t="s">
        <v>7</v>
      </c>
      <c r="O639" s="9" t="str">
        <f t="shared" si="70"/>
        <v>-----</v>
      </c>
      <c r="P639" s="75"/>
      <c r="Q639" s="64"/>
      <c r="S639" s="40" t="str">
        <f t="shared" si="68"/>
        <v>Plano AnualRealizada</v>
      </c>
      <c r="T639" s="40" t="str">
        <f t="shared" si="69"/>
        <v>Plano AnualAção Social</v>
      </c>
    </row>
    <row r="640" spans="1:20" ht="15" customHeight="1">
      <c r="A640" s="130" t="s">
        <v>148</v>
      </c>
      <c r="B640" s="59" t="s">
        <v>148</v>
      </c>
      <c r="C640" s="21">
        <v>12</v>
      </c>
      <c r="D640" s="18"/>
      <c r="E640" s="11" t="s">
        <v>3</v>
      </c>
      <c r="F640" s="7" t="s">
        <v>15</v>
      </c>
      <c r="G640" s="4" t="s">
        <v>15</v>
      </c>
      <c r="H640" s="73" t="s">
        <v>441</v>
      </c>
      <c r="I640" s="38"/>
      <c r="J640" s="38" t="s">
        <v>276</v>
      </c>
      <c r="K640" s="39">
        <v>80</v>
      </c>
      <c r="L640" s="26"/>
      <c r="M640" s="4" t="s">
        <v>20</v>
      </c>
      <c r="N640" s="23" t="s">
        <v>7</v>
      </c>
      <c r="O640" s="9" t="str">
        <f t="shared" si="70"/>
        <v>-----</v>
      </c>
      <c r="P640" s="75"/>
      <c r="Q640" s="64"/>
      <c r="S640" s="40" t="str">
        <f t="shared" si="68"/>
        <v>Plano AnualRealizada</v>
      </c>
      <c r="T640" s="40" t="str">
        <f t="shared" si="69"/>
        <v>Plano AnualCinema</v>
      </c>
    </row>
    <row r="641" spans="1:20" ht="15" customHeight="1">
      <c r="A641" s="130" t="s">
        <v>148</v>
      </c>
      <c r="B641" s="59" t="s">
        <v>148</v>
      </c>
      <c r="C641" s="21">
        <v>12</v>
      </c>
      <c r="D641" s="18" t="s">
        <v>90</v>
      </c>
      <c r="E641" s="11"/>
      <c r="F641" s="7" t="s">
        <v>316</v>
      </c>
      <c r="G641" s="4" t="s">
        <v>18</v>
      </c>
      <c r="H641" s="73" t="s">
        <v>418</v>
      </c>
      <c r="I641" s="38"/>
      <c r="J641" s="38" t="s">
        <v>276</v>
      </c>
      <c r="K641" s="39">
        <v>250</v>
      </c>
      <c r="L641" s="26"/>
      <c r="M641" s="4" t="s">
        <v>20</v>
      </c>
      <c r="N641" s="23" t="s">
        <v>7</v>
      </c>
      <c r="O641" s="9" t="str">
        <f>IF(N641="Cancelada","Inserir o motivo",IF(N641="Alterada","Inserir o motivo",IF(N641="Definida","situação a alterar",IF(N641="","",IF(N641="Por definir","sem data marcada",IF(N641="Realizada","-----"))))))</f>
        <v>-----</v>
      </c>
      <c r="P641" s="75"/>
      <c r="Q641" s="64"/>
      <c r="S641" s="40" t="str">
        <f>CONCATENATE(M641,N641)</f>
        <v>Plano AnualRealizada</v>
      </c>
      <c r="T641" s="40" t="str">
        <f>CONCATENATE(M641,G641)</f>
        <v>Plano AnualDiv. Externo</v>
      </c>
    </row>
    <row r="642" spans="1:20" ht="15" customHeight="1">
      <c r="A642" s="130" t="s">
        <v>148</v>
      </c>
      <c r="B642" s="59" t="s">
        <v>148</v>
      </c>
      <c r="C642" s="21">
        <v>13</v>
      </c>
      <c r="D642" s="18"/>
      <c r="E642" s="11" t="s">
        <v>4</v>
      </c>
      <c r="F642" s="7" t="s">
        <v>324</v>
      </c>
      <c r="G642" s="4" t="s">
        <v>12</v>
      </c>
      <c r="H642" s="73" t="s">
        <v>440</v>
      </c>
      <c r="I642" s="38"/>
      <c r="J642" s="38" t="s">
        <v>276</v>
      </c>
      <c r="K642" s="39">
        <v>400</v>
      </c>
      <c r="L642" s="26"/>
      <c r="M642" s="4" t="s">
        <v>20</v>
      </c>
      <c r="N642" s="23" t="s">
        <v>7</v>
      </c>
      <c r="O642" s="9" t="str">
        <f>IF(N642="Cancelada","Inserir o motivo",IF(N642="Alterada","Inserir o motivo",IF(N642="Definida","situação a alterar",IF(N642="","",IF(N642="Por definir","sem data marcada",IF(N642="Realizada","-----"))))))</f>
        <v>-----</v>
      </c>
      <c r="P642" s="75"/>
      <c r="Q642" s="64"/>
      <c r="S642" s="40" t="str">
        <f>CONCATENATE(M642,N642)</f>
        <v>Plano AnualRealizada</v>
      </c>
      <c r="T642" s="40" t="str">
        <f>CONCATENATE(M642,G642)</f>
        <v>Plano AnualTurismo</v>
      </c>
    </row>
    <row r="643" spans="1:20" ht="15" customHeight="1">
      <c r="A643" s="130" t="s">
        <v>148</v>
      </c>
      <c r="B643" s="59" t="s">
        <v>148</v>
      </c>
      <c r="C643" s="21">
        <v>14</v>
      </c>
      <c r="D643" s="18"/>
      <c r="E643" s="126" t="s">
        <v>5</v>
      </c>
      <c r="F643" s="7" t="s">
        <v>27</v>
      </c>
      <c r="G643" s="4" t="s">
        <v>14</v>
      </c>
      <c r="H643" s="73" t="s">
        <v>387</v>
      </c>
      <c r="I643" s="38"/>
      <c r="J643" s="38" t="s">
        <v>276</v>
      </c>
      <c r="K643" s="39">
        <v>35</v>
      </c>
      <c r="L643" s="26"/>
      <c r="M643" s="4" t="s">
        <v>20</v>
      </c>
      <c r="N643" s="23" t="s">
        <v>7</v>
      </c>
      <c r="O643" s="9" t="str">
        <f t="shared" si="70"/>
        <v>-----</v>
      </c>
      <c r="P643" s="75"/>
      <c r="Q643" s="64"/>
      <c r="S643" s="40" t="str">
        <f t="shared" si="68"/>
        <v>Plano AnualRealizada</v>
      </c>
      <c r="T643" s="40" t="str">
        <f t="shared" si="69"/>
        <v>Plano AnualBiblioteca</v>
      </c>
    </row>
    <row r="644" spans="1:20" ht="15" customHeight="1">
      <c r="A644" s="130" t="s">
        <v>148</v>
      </c>
      <c r="B644" s="59" t="s">
        <v>148</v>
      </c>
      <c r="C644" s="21">
        <v>14</v>
      </c>
      <c r="D644" s="18" t="s">
        <v>95</v>
      </c>
      <c r="E644" s="126" t="s">
        <v>5</v>
      </c>
      <c r="F644" s="7" t="s">
        <v>288</v>
      </c>
      <c r="G644" s="4" t="s">
        <v>75</v>
      </c>
      <c r="H644" s="73" t="s">
        <v>426</v>
      </c>
      <c r="I644" s="38"/>
      <c r="J644" s="38" t="s">
        <v>276</v>
      </c>
      <c r="K644" s="39">
        <v>30</v>
      </c>
      <c r="L644" s="26"/>
      <c r="M644" s="4" t="s">
        <v>20</v>
      </c>
      <c r="N644" s="23" t="s">
        <v>7</v>
      </c>
      <c r="O644" s="9" t="str">
        <f t="shared" si="70"/>
        <v>-----</v>
      </c>
      <c r="P644" s="75"/>
      <c r="Q644" s="64"/>
      <c r="S644" s="40" t="str">
        <f t="shared" si="68"/>
        <v>Plano AnualRealizada</v>
      </c>
      <c r="T644" s="40" t="str">
        <f t="shared" si="69"/>
        <v>Plano AnualAção Social</v>
      </c>
    </row>
    <row r="645" spans="1:20" ht="15" customHeight="1">
      <c r="A645" s="130" t="s">
        <v>148</v>
      </c>
      <c r="B645" s="59" t="s">
        <v>148</v>
      </c>
      <c r="C645" s="21">
        <v>15</v>
      </c>
      <c r="D645" s="18"/>
      <c r="E645" s="11" t="s">
        <v>6</v>
      </c>
      <c r="F645" s="7" t="s">
        <v>27</v>
      </c>
      <c r="G645" s="4" t="s">
        <v>14</v>
      </c>
      <c r="H645" s="73" t="s">
        <v>387</v>
      </c>
      <c r="I645" s="38"/>
      <c r="J645" s="38" t="s">
        <v>276</v>
      </c>
      <c r="K645" s="39">
        <v>35</v>
      </c>
      <c r="L645" s="26"/>
      <c r="M645" s="4" t="s">
        <v>20</v>
      </c>
      <c r="N645" s="23" t="s">
        <v>7</v>
      </c>
      <c r="O645" s="9" t="str">
        <f t="shared" si="70"/>
        <v>-----</v>
      </c>
      <c r="P645" s="75"/>
      <c r="Q645" s="64"/>
      <c r="S645" s="40" t="str">
        <f t="shared" si="68"/>
        <v>Plano AnualRealizada</v>
      </c>
      <c r="T645" s="40" t="str">
        <f t="shared" si="69"/>
        <v>Plano AnualBiblioteca</v>
      </c>
    </row>
    <row r="646" spans="1:20" ht="15" customHeight="1">
      <c r="A646" s="130" t="s">
        <v>148</v>
      </c>
      <c r="B646" s="59" t="s">
        <v>148</v>
      </c>
      <c r="C646" s="21">
        <v>16</v>
      </c>
      <c r="D646" s="18"/>
      <c r="E646" s="11" t="s">
        <v>0</v>
      </c>
      <c r="F646" s="7" t="s">
        <v>336</v>
      </c>
      <c r="G646" s="4" t="s">
        <v>14</v>
      </c>
      <c r="H646" s="73" t="s">
        <v>387</v>
      </c>
      <c r="I646" s="38"/>
      <c r="J646" s="38" t="s">
        <v>276</v>
      </c>
      <c r="K646" s="39">
        <v>40</v>
      </c>
      <c r="L646" s="26"/>
      <c r="M646" s="4" t="s">
        <v>20</v>
      </c>
      <c r="N646" s="23" t="s">
        <v>7</v>
      </c>
      <c r="O646" s="9" t="str">
        <f t="shared" si="70"/>
        <v>-----</v>
      </c>
      <c r="P646" s="75"/>
      <c r="Q646" s="64"/>
      <c r="S646" s="40" t="str">
        <f t="shared" si="68"/>
        <v>Plano AnualRealizada</v>
      </c>
      <c r="T646" s="40" t="str">
        <f t="shared" si="69"/>
        <v>Plano AnualBiblioteca</v>
      </c>
    </row>
    <row r="647" spans="1:20" ht="15" customHeight="1">
      <c r="A647" s="130" t="s">
        <v>148</v>
      </c>
      <c r="B647" s="59" t="s">
        <v>148</v>
      </c>
      <c r="C647" s="21">
        <v>17</v>
      </c>
      <c r="D647" s="18"/>
      <c r="E647" s="11" t="s">
        <v>1</v>
      </c>
      <c r="F647" s="7" t="s">
        <v>344</v>
      </c>
      <c r="G647" s="4" t="s">
        <v>152</v>
      </c>
      <c r="H647" s="73" t="s">
        <v>447</v>
      </c>
      <c r="I647" s="38"/>
      <c r="J647" s="38" t="s">
        <v>276</v>
      </c>
      <c r="K647" s="39">
        <v>40</v>
      </c>
      <c r="L647" s="26"/>
      <c r="M647" s="4" t="s">
        <v>20</v>
      </c>
      <c r="N647" s="23" t="s">
        <v>7</v>
      </c>
      <c r="O647" s="9" t="str">
        <f t="shared" si="70"/>
        <v>-----</v>
      </c>
      <c r="P647" s="75"/>
      <c r="Q647" s="64"/>
      <c r="S647" s="40" t="str">
        <f t="shared" si="68"/>
        <v>Plano AnualRealizada</v>
      </c>
      <c r="T647" s="40" t="str">
        <f t="shared" si="69"/>
        <v>Plano AnualEducação</v>
      </c>
    </row>
    <row r="648" spans="1:20" ht="15" customHeight="1">
      <c r="A648" s="130" t="s">
        <v>148</v>
      </c>
      <c r="B648" s="59" t="s">
        <v>148</v>
      </c>
      <c r="C648" s="21">
        <v>18</v>
      </c>
      <c r="D648" s="18"/>
      <c r="E648" s="11" t="s">
        <v>2</v>
      </c>
      <c r="F648" s="7" t="s">
        <v>15</v>
      </c>
      <c r="G648" s="4" t="s">
        <v>152</v>
      </c>
      <c r="H648" s="73" t="s">
        <v>441</v>
      </c>
      <c r="I648" s="38"/>
      <c r="J648" s="38" t="s">
        <v>276</v>
      </c>
      <c r="K648" s="39">
        <v>500</v>
      </c>
      <c r="L648" s="26"/>
      <c r="M648" s="4" t="s">
        <v>20</v>
      </c>
      <c r="N648" s="23" t="s">
        <v>7</v>
      </c>
      <c r="O648" s="9" t="str">
        <f t="shared" si="70"/>
        <v>-----</v>
      </c>
      <c r="P648" s="75"/>
      <c r="Q648" s="64"/>
      <c r="S648" s="40" t="str">
        <f t="shared" si="68"/>
        <v>Plano AnualRealizada</v>
      </c>
      <c r="T648" s="40" t="str">
        <f t="shared" si="69"/>
        <v>Plano AnualEducação</v>
      </c>
    </row>
    <row r="649" spans="1:20" ht="15" customHeight="1">
      <c r="A649" s="130" t="s">
        <v>148</v>
      </c>
      <c r="B649" s="59" t="s">
        <v>148</v>
      </c>
      <c r="C649" s="21">
        <v>18</v>
      </c>
      <c r="D649" s="18" t="s">
        <v>96</v>
      </c>
      <c r="E649" s="11" t="s">
        <v>2</v>
      </c>
      <c r="F649" s="7" t="s">
        <v>693</v>
      </c>
      <c r="G649" s="4" t="s">
        <v>18</v>
      </c>
      <c r="H649" s="73" t="s">
        <v>425</v>
      </c>
      <c r="I649" s="38"/>
      <c r="J649" s="38" t="s">
        <v>276</v>
      </c>
      <c r="K649" s="39">
        <v>500</v>
      </c>
      <c r="L649" s="26"/>
      <c r="M649" s="4" t="s">
        <v>21</v>
      </c>
      <c r="N649" s="23" t="s">
        <v>50</v>
      </c>
      <c r="O649" s="9" t="s">
        <v>51</v>
      </c>
      <c r="P649" s="75"/>
      <c r="Q649" s="64"/>
      <c r="S649" s="40" t="str">
        <f t="shared" si="68"/>
        <v>Extra PlanoAlterada</v>
      </c>
      <c r="T649" s="40" t="str">
        <f t="shared" si="69"/>
        <v>Extra PlanoDiv. Externo</v>
      </c>
    </row>
    <row r="650" spans="1:20" ht="15" customHeight="1">
      <c r="A650" s="130" t="s">
        <v>148</v>
      </c>
      <c r="B650" s="59" t="s">
        <v>148</v>
      </c>
      <c r="C650" s="21">
        <v>19</v>
      </c>
      <c r="D650" s="18"/>
      <c r="E650" s="11" t="s">
        <v>3</v>
      </c>
      <c r="F650" s="7" t="s">
        <v>325</v>
      </c>
      <c r="G650" s="4" t="s">
        <v>12</v>
      </c>
      <c r="H650" s="73" t="s">
        <v>440</v>
      </c>
      <c r="I650" s="38"/>
      <c r="J650" s="38" t="s">
        <v>276</v>
      </c>
      <c r="K650" s="39">
        <v>400</v>
      </c>
      <c r="L650" s="26"/>
      <c r="M650" s="4" t="s">
        <v>20</v>
      </c>
      <c r="N650" s="23" t="s">
        <v>7</v>
      </c>
      <c r="O650" s="9" t="str">
        <f>IF(N650="Cancelada","Inserir o motivo",IF(N650="Alterada","Inserir o motivo",IF(N650="Definida","situação a alterar",IF(N650="","",IF(N650="Por definir","sem data marcada",IF(N650="Realizada","-----"))))))</f>
        <v>-----</v>
      </c>
      <c r="P650" s="75"/>
      <c r="Q650" s="64"/>
      <c r="S650" s="40" t="str">
        <f>CONCATENATE(M650,N650)</f>
        <v>Plano AnualRealizada</v>
      </c>
      <c r="T650" s="40" t="str">
        <f>CONCATENATE(M650,G650)</f>
        <v>Plano AnualTurismo</v>
      </c>
    </row>
    <row r="651" spans="1:20" ht="15" customHeight="1">
      <c r="A651" s="130" t="s">
        <v>148</v>
      </c>
      <c r="B651" s="59" t="s">
        <v>148</v>
      </c>
      <c r="C651" s="21">
        <v>19</v>
      </c>
      <c r="D651" s="18"/>
      <c r="E651" s="11" t="s">
        <v>3</v>
      </c>
      <c r="F651" s="7" t="s">
        <v>15</v>
      </c>
      <c r="G651" s="4" t="s">
        <v>15</v>
      </c>
      <c r="H651" s="73" t="s">
        <v>441</v>
      </c>
      <c r="I651" s="38"/>
      <c r="J651" s="38" t="s">
        <v>276</v>
      </c>
      <c r="K651" s="39">
        <v>500</v>
      </c>
      <c r="L651" s="26"/>
      <c r="M651" s="4" t="s">
        <v>20</v>
      </c>
      <c r="N651" s="23" t="s">
        <v>7</v>
      </c>
      <c r="O651" s="9" t="str">
        <f t="shared" ref="O651:O653" si="71">IF(N651="Cancelada","Inserir o motivo",IF(N651="Alterada","Inserir o motivo",IF(N651="Definida","situação a alterar",IF(N651="","",IF(N651="Por definir","sem data marcada",IF(N651="Realizada","-----"))))))</f>
        <v>-----</v>
      </c>
      <c r="P651" s="75"/>
      <c r="Q651" s="64"/>
      <c r="S651" s="40" t="str">
        <f t="shared" ref="S651" si="72">CONCATENATE(M651,N651)</f>
        <v>Plano AnualRealizada</v>
      </c>
      <c r="T651" s="40" t="str">
        <f t="shared" ref="T651" si="73">CONCATENATE(M651,G651)</f>
        <v>Plano AnualCinema</v>
      </c>
    </row>
    <row r="652" spans="1:20" ht="15" customHeight="1">
      <c r="A652" s="130" t="s">
        <v>148</v>
      </c>
      <c r="B652" s="59" t="s">
        <v>148</v>
      </c>
      <c r="C652" s="21">
        <v>19</v>
      </c>
      <c r="D652" s="18"/>
      <c r="E652" s="11" t="s">
        <v>3</v>
      </c>
      <c r="F652" s="7" t="s">
        <v>187</v>
      </c>
      <c r="G652" s="4" t="s">
        <v>18</v>
      </c>
      <c r="H652" s="73" t="s">
        <v>412</v>
      </c>
      <c r="I652" s="38"/>
      <c r="J652" s="38" t="s">
        <v>276</v>
      </c>
      <c r="K652" s="39">
        <v>500</v>
      </c>
      <c r="L652" s="26"/>
      <c r="M652" s="4" t="s">
        <v>20</v>
      </c>
      <c r="N652" s="23" t="s">
        <v>7</v>
      </c>
      <c r="O652" s="9" t="str">
        <f t="shared" si="71"/>
        <v>-----</v>
      </c>
      <c r="P652" s="75"/>
      <c r="Q652" s="64"/>
      <c r="S652" s="40" t="str">
        <f t="shared" si="68"/>
        <v>Plano AnualRealizada</v>
      </c>
      <c r="T652" s="40" t="str">
        <f t="shared" si="69"/>
        <v>Plano AnualDiv. Externo</v>
      </c>
    </row>
    <row r="653" spans="1:20" ht="15" customHeight="1">
      <c r="A653" s="130" t="s">
        <v>148</v>
      </c>
      <c r="B653" s="59" t="s">
        <v>148</v>
      </c>
      <c r="C653" s="21">
        <v>20</v>
      </c>
      <c r="D653" s="18"/>
      <c r="E653" s="11" t="s">
        <v>4</v>
      </c>
      <c r="F653" s="7" t="s">
        <v>15</v>
      </c>
      <c r="G653" s="4" t="s">
        <v>15</v>
      </c>
      <c r="H653" s="73" t="s">
        <v>441</v>
      </c>
      <c r="I653" s="38"/>
      <c r="J653" s="38" t="s">
        <v>276</v>
      </c>
      <c r="K653" s="39">
        <v>500</v>
      </c>
      <c r="L653" s="26"/>
      <c r="M653" s="4" t="s">
        <v>20</v>
      </c>
      <c r="N653" s="23" t="s">
        <v>7</v>
      </c>
      <c r="O653" s="9" t="str">
        <f t="shared" si="71"/>
        <v>-----</v>
      </c>
      <c r="P653" s="75"/>
      <c r="Q653" s="64"/>
      <c r="S653" s="40" t="str">
        <f t="shared" si="68"/>
        <v>Plano AnualRealizada</v>
      </c>
      <c r="T653" s="40" t="str">
        <f t="shared" si="69"/>
        <v>Plano AnualCinema</v>
      </c>
    </row>
    <row r="654" spans="1:20" ht="15" customHeight="1">
      <c r="A654" s="130" t="s">
        <v>148</v>
      </c>
      <c r="B654" s="59" t="s">
        <v>148</v>
      </c>
      <c r="C654" s="21">
        <v>20</v>
      </c>
      <c r="D654" s="18"/>
      <c r="E654" s="11" t="s">
        <v>4</v>
      </c>
      <c r="F654" s="7" t="s">
        <v>717</v>
      </c>
      <c r="G654" s="4" t="s">
        <v>18</v>
      </c>
      <c r="H654" s="73" t="s">
        <v>418</v>
      </c>
      <c r="I654" s="38"/>
      <c r="J654" s="38" t="s">
        <v>276</v>
      </c>
      <c r="K654" s="39">
        <v>500</v>
      </c>
      <c r="L654" s="26"/>
      <c r="M654" s="4" t="s">
        <v>20</v>
      </c>
      <c r="N654" s="23" t="s">
        <v>7</v>
      </c>
      <c r="O654" s="9" t="str">
        <f t="shared" si="70"/>
        <v>-----</v>
      </c>
      <c r="P654" s="75"/>
      <c r="Q654" s="64"/>
      <c r="S654" s="40" t="str">
        <f t="shared" si="68"/>
        <v>Plano AnualRealizada</v>
      </c>
      <c r="T654" s="40" t="str">
        <f t="shared" si="69"/>
        <v>Plano AnualDiv. Externo</v>
      </c>
    </row>
    <row r="655" spans="1:20" ht="15" customHeight="1">
      <c r="A655" s="130" t="s">
        <v>148</v>
      </c>
      <c r="B655" s="59" t="s">
        <v>148</v>
      </c>
      <c r="C655" s="21">
        <v>21</v>
      </c>
      <c r="D655" s="18"/>
      <c r="E655" s="126" t="s">
        <v>5</v>
      </c>
      <c r="F655" s="7" t="s">
        <v>27</v>
      </c>
      <c r="G655" s="4" t="s">
        <v>14</v>
      </c>
      <c r="H655" s="73" t="s">
        <v>387</v>
      </c>
      <c r="I655" s="38"/>
      <c r="J655" s="38" t="s">
        <v>276</v>
      </c>
      <c r="K655" s="39">
        <v>35</v>
      </c>
      <c r="L655" s="26"/>
      <c r="M655" s="4" t="s">
        <v>20</v>
      </c>
      <c r="N655" s="23" t="s">
        <v>7</v>
      </c>
      <c r="O655" s="9" t="str">
        <f t="shared" si="70"/>
        <v>-----</v>
      </c>
      <c r="P655" s="75"/>
      <c r="Q655" s="64"/>
      <c r="S655" s="40" t="str">
        <f>CONCATENATE(M655,N655)</f>
        <v>Plano AnualRealizada</v>
      </c>
      <c r="T655" s="40" t="str">
        <f>CONCATENATE(M655,G655)</f>
        <v>Plano AnualBiblioteca</v>
      </c>
    </row>
    <row r="656" spans="1:20" ht="15" customHeight="1">
      <c r="A656" s="130" t="s">
        <v>148</v>
      </c>
      <c r="B656" s="59" t="s">
        <v>148</v>
      </c>
      <c r="C656" s="21">
        <v>22</v>
      </c>
      <c r="D656" s="18"/>
      <c r="E656" s="11" t="s">
        <v>6</v>
      </c>
      <c r="F656" s="7" t="s">
        <v>328</v>
      </c>
      <c r="G656" s="4" t="s">
        <v>153</v>
      </c>
      <c r="H656" s="73" t="s">
        <v>434</v>
      </c>
      <c r="I656" s="38"/>
      <c r="J656" s="38" t="s">
        <v>276</v>
      </c>
      <c r="K656" s="39">
        <v>50</v>
      </c>
      <c r="L656" s="26"/>
      <c r="M656" s="4" t="s">
        <v>20</v>
      </c>
      <c r="N656" s="23" t="s">
        <v>7</v>
      </c>
      <c r="O656" s="9" t="str">
        <f t="shared" si="70"/>
        <v>-----</v>
      </c>
      <c r="P656" s="75"/>
      <c r="Q656" s="64"/>
      <c r="S656" s="40" t="str">
        <f>CONCATENATE(M656,N656)</f>
        <v>Plano AnualRealizada</v>
      </c>
      <c r="T656" s="40" t="str">
        <f>CONCATENATE(M656,G656)</f>
        <v>Plano AnualCultura</v>
      </c>
    </row>
    <row r="657" spans="1:20" ht="15" customHeight="1">
      <c r="A657" s="130" t="s">
        <v>148</v>
      </c>
      <c r="B657" s="59" t="s">
        <v>148</v>
      </c>
      <c r="C657" s="21">
        <v>22</v>
      </c>
      <c r="D657" s="18"/>
      <c r="E657" s="11" t="s">
        <v>6</v>
      </c>
      <c r="F657" s="7" t="s">
        <v>27</v>
      </c>
      <c r="G657" s="4" t="s">
        <v>14</v>
      </c>
      <c r="H657" s="73" t="s">
        <v>387</v>
      </c>
      <c r="I657" s="38"/>
      <c r="J657" s="38" t="s">
        <v>276</v>
      </c>
      <c r="K657" s="39">
        <v>35</v>
      </c>
      <c r="L657" s="26"/>
      <c r="M657" s="4" t="s">
        <v>20</v>
      </c>
      <c r="N657" s="23" t="s">
        <v>7</v>
      </c>
      <c r="O657" s="9" t="str">
        <f t="shared" si="70"/>
        <v>-----</v>
      </c>
      <c r="P657" s="75"/>
      <c r="Q657" s="64"/>
      <c r="S657" s="40" t="str">
        <f>CONCATENATE(M657,N657)</f>
        <v>Plano AnualRealizada</v>
      </c>
      <c r="T657" s="40" t="str">
        <f>CONCATENATE(M657,G657)</f>
        <v>Plano AnualBiblioteca</v>
      </c>
    </row>
    <row r="658" spans="1:20" ht="15" customHeight="1">
      <c r="A658" s="130" t="s">
        <v>148</v>
      </c>
      <c r="B658" s="59" t="s">
        <v>148</v>
      </c>
      <c r="C658" s="21">
        <v>23</v>
      </c>
      <c r="D658" s="18"/>
      <c r="E658" s="11" t="s">
        <v>0</v>
      </c>
      <c r="F658" s="7" t="s">
        <v>336</v>
      </c>
      <c r="G658" s="4" t="s">
        <v>14</v>
      </c>
      <c r="H658" s="73" t="s">
        <v>387</v>
      </c>
      <c r="I658" s="38"/>
      <c r="J658" s="38" t="s">
        <v>276</v>
      </c>
      <c r="K658" s="39">
        <v>40</v>
      </c>
      <c r="L658" s="26"/>
      <c r="M658" s="4" t="s">
        <v>20</v>
      </c>
      <c r="N658" s="23" t="s">
        <v>7</v>
      </c>
      <c r="O658" s="9" t="str">
        <f t="shared" si="70"/>
        <v>-----</v>
      </c>
      <c r="P658" s="75"/>
      <c r="Q658" s="64"/>
      <c r="S658" s="40" t="str">
        <f>CONCATENATE(M658,N658)</f>
        <v>Plano AnualRealizada</v>
      </c>
      <c r="T658" s="40" t="str">
        <f>CONCATENATE(M658,G658)</f>
        <v>Plano AnualBiblioteca</v>
      </c>
    </row>
    <row r="659" spans="1:20" ht="15" customHeight="1">
      <c r="A659" s="130" t="s">
        <v>148</v>
      </c>
      <c r="B659" s="59" t="s">
        <v>148</v>
      </c>
      <c r="C659" s="21">
        <v>24</v>
      </c>
      <c r="D659" s="18"/>
      <c r="E659" s="11" t="s">
        <v>1</v>
      </c>
      <c r="F659" s="7"/>
      <c r="G659" s="4"/>
      <c r="H659" s="73"/>
      <c r="I659" s="38"/>
      <c r="J659" s="38" t="s">
        <v>276</v>
      </c>
      <c r="K659" s="39">
        <v>40</v>
      </c>
      <c r="L659" s="26"/>
      <c r="M659" s="4"/>
      <c r="N659" s="23"/>
      <c r="O659" s="9" t="str">
        <f t="shared" si="70"/>
        <v/>
      </c>
      <c r="P659" s="75"/>
      <c r="Q659" s="64"/>
      <c r="S659" s="40" t="str">
        <f>CONCATENATE(M659,N659)</f>
        <v/>
      </c>
      <c r="T659" s="40" t="str">
        <f>CONCATENATE(M659,G659)</f>
        <v/>
      </c>
    </row>
    <row r="660" spans="1:20" ht="15" customHeight="1">
      <c r="A660" s="130" t="s">
        <v>148</v>
      </c>
      <c r="B660" s="59" t="s">
        <v>148</v>
      </c>
      <c r="C660" s="21">
        <v>24</v>
      </c>
      <c r="D660" s="18" t="s">
        <v>101</v>
      </c>
      <c r="E660" s="11" t="s">
        <v>2</v>
      </c>
      <c r="F660" s="7" t="s">
        <v>693</v>
      </c>
      <c r="G660" s="4" t="s">
        <v>18</v>
      </c>
      <c r="H660" s="73" t="s">
        <v>425</v>
      </c>
      <c r="I660" s="38"/>
      <c r="J660" s="38" t="s">
        <v>276</v>
      </c>
      <c r="K660" s="39">
        <v>500</v>
      </c>
      <c r="L660" s="26"/>
      <c r="M660" s="4" t="s">
        <v>21</v>
      </c>
      <c r="N660" s="23" t="s">
        <v>7</v>
      </c>
      <c r="O660" s="9" t="str">
        <f t="shared" si="70"/>
        <v>-----</v>
      </c>
      <c r="P660" s="75"/>
      <c r="Q660" s="64"/>
      <c r="S660" s="40" t="str">
        <f t="shared" ref="S660" si="74">CONCATENATE(M660,N660)</f>
        <v>Extra PlanoRealizada</v>
      </c>
      <c r="T660" s="40" t="str">
        <f t="shared" ref="T660" si="75">CONCATENATE(M660,G660)</f>
        <v>Extra PlanoDiv. Externo</v>
      </c>
    </row>
    <row r="661" spans="1:20" ht="15" customHeight="1">
      <c r="A661" s="130" t="s">
        <v>148</v>
      </c>
      <c r="B661" s="59" t="s">
        <v>148</v>
      </c>
      <c r="C661" s="21">
        <v>25</v>
      </c>
      <c r="D661" s="18"/>
      <c r="E661" s="11" t="s">
        <v>2</v>
      </c>
      <c r="F661" s="7" t="s">
        <v>15</v>
      </c>
      <c r="G661" s="4" t="s">
        <v>15</v>
      </c>
      <c r="H661" s="73" t="s">
        <v>441</v>
      </c>
      <c r="I661" s="38"/>
      <c r="J661" s="38" t="s">
        <v>276</v>
      </c>
      <c r="K661" s="39">
        <v>500</v>
      </c>
      <c r="L661" s="26"/>
      <c r="M661" s="4" t="s">
        <v>20</v>
      </c>
      <c r="N661" s="23" t="s">
        <v>7</v>
      </c>
      <c r="O661" s="9" t="str">
        <f t="shared" si="70"/>
        <v>-----</v>
      </c>
      <c r="P661" s="75"/>
      <c r="Q661" s="64"/>
      <c r="S661" s="40" t="str">
        <f t="shared" si="68"/>
        <v>Plano AnualRealizada</v>
      </c>
      <c r="T661" s="40" t="str">
        <f t="shared" si="69"/>
        <v>Plano AnualCinema</v>
      </c>
    </row>
    <row r="662" spans="1:20" ht="15" customHeight="1">
      <c r="A662" s="130" t="s">
        <v>148</v>
      </c>
      <c r="B662" s="59" t="s">
        <v>148</v>
      </c>
      <c r="C662" s="21">
        <v>26</v>
      </c>
      <c r="D662" s="18"/>
      <c r="E662" s="11" t="s">
        <v>3</v>
      </c>
      <c r="F662" s="7" t="s">
        <v>15</v>
      </c>
      <c r="G662" s="4" t="s">
        <v>15</v>
      </c>
      <c r="H662" s="73" t="s">
        <v>441</v>
      </c>
      <c r="I662" s="38"/>
      <c r="J662" s="38" t="s">
        <v>276</v>
      </c>
      <c r="K662" s="39">
        <v>500</v>
      </c>
      <c r="L662" s="26"/>
      <c r="M662" s="4" t="s">
        <v>20</v>
      </c>
      <c r="N662" s="23" t="s">
        <v>7</v>
      </c>
      <c r="O662" s="9" t="str">
        <f t="shared" si="70"/>
        <v>-----</v>
      </c>
      <c r="P662" s="75"/>
      <c r="Q662" s="64"/>
      <c r="S662" s="40" t="str">
        <f t="shared" si="68"/>
        <v>Plano AnualRealizada</v>
      </c>
      <c r="T662" s="40" t="str">
        <f t="shared" si="69"/>
        <v>Plano AnualCinema</v>
      </c>
    </row>
    <row r="663" spans="1:20" ht="15" customHeight="1">
      <c r="A663" s="130" t="s">
        <v>148</v>
      </c>
      <c r="B663" s="59" t="s">
        <v>148</v>
      </c>
      <c r="C663" s="21">
        <v>26</v>
      </c>
      <c r="D663" s="18"/>
      <c r="E663" s="11" t="s">
        <v>3</v>
      </c>
      <c r="F663" s="7" t="s">
        <v>627</v>
      </c>
      <c r="G663" s="4" t="s">
        <v>18</v>
      </c>
      <c r="H663" s="73" t="s">
        <v>425</v>
      </c>
      <c r="I663" s="38"/>
      <c r="J663" s="38" t="s">
        <v>276</v>
      </c>
      <c r="K663" s="39">
        <v>500</v>
      </c>
      <c r="L663" s="26"/>
      <c r="M663" s="4" t="s">
        <v>20</v>
      </c>
      <c r="N663" s="23" t="s">
        <v>7</v>
      </c>
      <c r="O663" s="9" t="str">
        <f t="shared" si="70"/>
        <v>-----</v>
      </c>
      <c r="P663" s="75"/>
      <c r="Q663" s="64"/>
      <c r="S663" s="40" t="str">
        <f t="shared" si="68"/>
        <v>Plano AnualRealizada</v>
      </c>
      <c r="T663" s="40" t="str">
        <f t="shared" si="69"/>
        <v>Plano AnualDiv. Externo</v>
      </c>
    </row>
    <row r="664" spans="1:20" ht="15" customHeight="1">
      <c r="A664" s="130" t="s">
        <v>148</v>
      </c>
      <c r="B664" s="59" t="s">
        <v>148</v>
      </c>
      <c r="C664" s="21">
        <v>27</v>
      </c>
      <c r="D664" s="18"/>
      <c r="E664" s="11" t="s">
        <v>4</v>
      </c>
      <c r="F664" s="7" t="s">
        <v>15</v>
      </c>
      <c r="G664" s="4" t="s">
        <v>15</v>
      </c>
      <c r="H664" s="73" t="s">
        <v>441</v>
      </c>
      <c r="I664" s="38"/>
      <c r="J664" s="38" t="s">
        <v>276</v>
      </c>
      <c r="K664" s="39">
        <v>500</v>
      </c>
      <c r="L664" s="26"/>
      <c r="M664" s="4" t="s">
        <v>20</v>
      </c>
      <c r="N664" s="23" t="s">
        <v>8</v>
      </c>
      <c r="O664" s="9" t="s">
        <v>31</v>
      </c>
      <c r="P664" s="75"/>
      <c r="Q664" s="64"/>
      <c r="S664" s="40" t="str">
        <f t="shared" si="68"/>
        <v>Plano AnualCancelada</v>
      </c>
      <c r="T664" s="40" t="str">
        <f t="shared" si="69"/>
        <v>Plano AnualCinema</v>
      </c>
    </row>
    <row r="665" spans="1:20" ht="15" customHeight="1">
      <c r="A665" s="130" t="s">
        <v>148</v>
      </c>
      <c r="B665" s="59" t="s">
        <v>148</v>
      </c>
      <c r="C665" s="21">
        <v>27</v>
      </c>
      <c r="D665" s="18"/>
      <c r="E665" s="11" t="s">
        <v>4</v>
      </c>
      <c r="F665" s="7" t="s">
        <v>715</v>
      </c>
      <c r="G665" s="4" t="s">
        <v>18</v>
      </c>
      <c r="H665" s="73" t="s">
        <v>418</v>
      </c>
      <c r="I665" s="38"/>
      <c r="J665" s="38" t="s">
        <v>276</v>
      </c>
      <c r="K665" s="39">
        <v>500</v>
      </c>
      <c r="L665" s="26"/>
      <c r="M665" s="4" t="s">
        <v>20</v>
      </c>
      <c r="N665" s="23" t="s">
        <v>7</v>
      </c>
      <c r="O665" s="9"/>
      <c r="P665" s="75"/>
      <c r="Q665" s="64"/>
      <c r="S665" s="40" t="str">
        <f t="shared" si="68"/>
        <v>Plano AnualRealizada</v>
      </c>
      <c r="T665" s="40" t="str">
        <f t="shared" si="69"/>
        <v>Plano AnualDiv. Externo</v>
      </c>
    </row>
    <row r="666" spans="1:20" ht="15" customHeight="1">
      <c r="A666" s="130" t="s">
        <v>148</v>
      </c>
      <c r="B666" s="59" t="s">
        <v>148</v>
      </c>
      <c r="C666" s="21">
        <v>28</v>
      </c>
      <c r="D666" s="18"/>
      <c r="E666" s="126" t="s">
        <v>5</v>
      </c>
      <c r="F666" s="7" t="s">
        <v>27</v>
      </c>
      <c r="G666" s="4" t="s">
        <v>14</v>
      </c>
      <c r="H666" s="73" t="s">
        <v>387</v>
      </c>
      <c r="I666" s="38"/>
      <c r="J666" s="38" t="s">
        <v>276</v>
      </c>
      <c r="K666" s="39">
        <v>35</v>
      </c>
      <c r="L666" s="26"/>
      <c r="M666" s="4" t="s">
        <v>20</v>
      </c>
      <c r="N666" s="23" t="s">
        <v>7</v>
      </c>
      <c r="O666" s="9" t="str">
        <f t="shared" ref="O666" si="76">IF(N666="Cancelada","Inserir o motivo",IF(N666="Alterada","Inserir o motivo",IF(N666="Definida","situação a alterar",IF(N666="","",IF(N666="Por definir","sem data marcada",IF(N666="Realizada","-----"))))))</f>
        <v>-----</v>
      </c>
      <c r="P666" s="75"/>
      <c r="Q666" s="64"/>
      <c r="S666" s="40" t="str">
        <f t="shared" ref="S666:S671" si="77">CONCATENATE(M666,N666)</f>
        <v>Plano AnualRealizada</v>
      </c>
      <c r="T666" s="40" t="str">
        <f t="shared" ref="T666:T671" si="78">CONCATENATE(M666,G666)</f>
        <v>Plano AnualBiblioteca</v>
      </c>
    </row>
    <row r="667" spans="1:20" ht="15" customHeight="1">
      <c r="A667" s="130" t="s">
        <v>148</v>
      </c>
      <c r="B667" s="59" t="s">
        <v>148</v>
      </c>
      <c r="C667" s="21">
        <v>28</v>
      </c>
      <c r="D667" s="18"/>
      <c r="E667" s="126" t="s">
        <v>5</v>
      </c>
      <c r="F667" s="7" t="s">
        <v>716</v>
      </c>
      <c r="G667" s="4" t="s">
        <v>18</v>
      </c>
      <c r="H667" s="73" t="s">
        <v>418</v>
      </c>
      <c r="I667" s="38"/>
      <c r="J667" s="38" t="s">
        <v>276</v>
      </c>
      <c r="K667" s="39">
        <v>35</v>
      </c>
      <c r="L667" s="26"/>
      <c r="M667" s="4" t="s">
        <v>20</v>
      </c>
      <c r="N667" s="23" t="s">
        <v>7</v>
      </c>
      <c r="O667" s="9" t="str">
        <f t="shared" si="70"/>
        <v>-----</v>
      </c>
      <c r="P667" s="75"/>
      <c r="Q667" s="64"/>
      <c r="S667" s="40" t="str">
        <f t="shared" si="77"/>
        <v>Plano AnualRealizada</v>
      </c>
      <c r="T667" s="40" t="str">
        <f t="shared" si="78"/>
        <v>Plano AnualDiv. Externo</v>
      </c>
    </row>
    <row r="668" spans="1:20" ht="15" customHeight="1">
      <c r="A668" s="130" t="s">
        <v>148</v>
      </c>
      <c r="B668" s="59" t="s">
        <v>148</v>
      </c>
      <c r="C668" s="21">
        <v>29</v>
      </c>
      <c r="D668" s="18"/>
      <c r="E668" s="11" t="s">
        <v>6</v>
      </c>
      <c r="F668" s="7" t="s">
        <v>27</v>
      </c>
      <c r="G668" s="4" t="s">
        <v>14</v>
      </c>
      <c r="H668" s="73" t="s">
        <v>387</v>
      </c>
      <c r="I668" s="38"/>
      <c r="J668" s="38" t="s">
        <v>276</v>
      </c>
      <c r="K668" s="39">
        <v>35</v>
      </c>
      <c r="L668" s="26"/>
      <c r="M668" s="4" t="s">
        <v>20</v>
      </c>
      <c r="N668" s="23" t="s">
        <v>7</v>
      </c>
      <c r="O668" s="9" t="str">
        <f t="shared" si="70"/>
        <v>-----</v>
      </c>
      <c r="P668" s="75"/>
      <c r="Q668" s="64"/>
      <c r="S668" s="40" t="str">
        <f t="shared" si="77"/>
        <v>Plano AnualRealizada</v>
      </c>
      <c r="T668" s="40" t="str">
        <f t="shared" si="78"/>
        <v>Plano AnualBiblioteca</v>
      </c>
    </row>
    <row r="669" spans="1:20" ht="15" customHeight="1">
      <c r="A669" s="130" t="s">
        <v>148</v>
      </c>
      <c r="B669" s="59" t="s">
        <v>148</v>
      </c>
      <c r="C669" s="21">
        <v>30</v>
      </c>
      <c r="D669" s="18"/>
      <c r="E669" s="11" t="s">
        <v>0</v>
      </c>
      <c r="F669" s="7" t="s">
        <v>336</v>
      </c>
      <c r="G669" s="4" t="s">
        <v>14</v>
      </c>
      <c r="H669" s="73" t="s">
        <v>387</v>
      </c>
      <c r="I669" s="38"/>
      <c r="J669" s="38" t="s">
        <v>276</v>
      </c>
      <c r="K669" s="39">
        <v>40</v>
      </c>
      <c r="L669" s="26"/>
      <c r="M669" s="4" t="s">
        <v>20</v>
      </c>
      <c r="N669" s="23" t="s">
        <v>7</v>
      </c>
      <c r="O669" s="9" t="str">
        <f t="shared" si="70"/>
        <v>-----</v>
      </c>
      <c r="P669" s="75"/>
      <c r="Q669" s="64"/>
      <c r="S669" s="40" t="str">
        <f t="shared" si="77"/>
        <v>Plano AnualRealizada</v>
      </c>
      <c r="T669" s="40" t="str">
        <f t="shared" si="78"/>
        <v>Plano AnualBiblioteca</v>
      </c>
    </row>
    <row r="670" spans="1:20" ht="15" customHeight="1">
      <c r="A670" s="130" t="s">
        <v>149</v>
      </c>
      <c r="B670" s="59" t="s">
        <v>149</v>
      </c>
      <c r="C670" s="21" t="s">
        <v>36</v>
      </c>
      <c r="D670" s="18"/>
      <c r="E670" s="11" t="s">
        <v>38</v>
      </c>
      <c r="F670" s="7" t="s">
        <v>342</v>
      </c>
      <c r="G670" s="4" t="s">
        <v>14</v>
      </c>
      <c r="H670" s="73" t="s">
        <v>388</v>
      </c>
      <c r="I670" s="38"/>
      <c r="J670" s="38" t="s">
        <v>276</v>
      </c>
      <c r="K670" s="39">
        <v>20</v>
      </c>
      <c r="L670" s="26"/>
      <c r="M670" s="4" t="s">
        <v>20</v>
      </c>
      <c r="N670" s="23" t="s">
        <v>7</v>
      </c>
      <c r="O670" s="9" t="str">
        <f t="shared" si="70"/>
        <v>-----</v>
      </c>
      <c r="P670" s="75"/>
      <c r="Q670" s="64"/>
      <c r="S670" s="40" t="str">
        <f t="shared" si="77"/>
        <v>Plano AnualRealizada</v>
      </c>
      <c r="T670" s="40" t="str">
        <f t="shared" si="78"/>
        <v>Plano AnualBiblioteca</v>
      </c>
    </row>
    <row r="671" spans="1:20" ht="15" customHeight="1">
      <c r="A671" s="130" t="s">
        <v>149</v>
      </c>
      <c r="B671" s="59" t="s">
        <v>149</v>
      </c>
      <c r="C671" s="21">
        <v>1</v>
      </c>
      <c r="D671" s="18" t="s">
        <v>106</v>
      </c>
      <c r="E671" s="11" t="s">
        <v>1</v>
      </c>
      <c r="F671" s="7" t="s">
        <v>327</v>
      </c>
      <c r="G671" s="4" t="s">
        <v>12</v>
      </c>
      <c r="H671" s="73" t="s">
        <v>412</v>
      </c>
      <c r="I671" s="38"/>
      <c r="J671" s="38" t="s">
        <v>276</v>
      </c>
      <c r="K671" s="39">
        <v>100</v>
      </c>
      <c r="L671" s="26"/>
      <c r="M671" s="4" t="s">
        <v>20</v>
      </c>
      <c r="N671" s="23" t="s">
        <v>7</v>
      </c>
      <c r="O671" s="9" t="str">
        <f t="shared" si="70"/>
        <v>-----</v>
      </c>
      <c r="P671" s="75"/>
      <c r="Q671" s="64"/>
      <c r="S671" s="40" t="str">
        <f t="shared" si="77"/>
        <v>Plano AnualRealizada</v>
      </c>
      <c r="T671" s="40" t="str">
        <f t="shared" si="78"/>
        <v>Plano AnualTurismo</v>
      </c>
    </row>
    <row r="672" spans="1:20" ht="15" customHeight="1">
      <c r="A672" s="130" t="s">
        <v>149</v>
      </c>
      <c r="B672" s="59" t="s">
        <v>149</v>
      </c>
      <c r="C672" s="21">
        <v>1</v>
      </c>
      <c r="D672" s="18"/>
      <c r="E672" s="11" t="s">
        <v>1</v>
      </c>
      <c r="F672" s="7" t="s">
        <v>15</v>
      </c>
      <c r="G672" s="4" t="s">
        <v>15</v>
      </c>
      <c r="H672" s="73" t="s">
        <v>441</v>
      </c>
      <c r="I672" s="38"/>
      <c r="J672" s="38" t="s">
        <v>276</v>
      </c>
      <c r="K672" s="39">
        <v>500</v>
      </c>
      <c r="L672" s="26"/>
      <c r="M672" s="4" t="s">
        <v>20</v>
      </c>
      <c r="N672" s="23" t="s">
        <v>7</v>
      </c>
      <c r="O672" s="9" t="str">
        <f t="shared" si="70"/>
        <v>-----</v>
      </c>
      <c r="P672" s="75"/>
      <c r="Q672" s="64"/>
      <c r="S672" s="40" t="str">
        <f t="shared" ref="S672:S708" si="79">CONCATENATE(M672,N672)</f>
        <v>Plano AnualRealizada</v>
      </c>
      <c r="T672" s="40" t="str">
        <f t="shared" ref="T672:T708" si="80">CONCATENATE(M672,G672)</f>
        <v>Plano AnualCinema</v>
      </c>
    </row>
    <row r="673" spans="1:20" ht="15" customHeight="1">
      <c r="A673" s="130" t="s">
        <v>149</v>
      </c>
      <c r="B673" s="59" t="s">
        <v>149</v>
      </c>
      <c r="C673" s="21">
        <v>2</v>
      </c>
      <c r="D673" s="18"/>
      <c r="E673" s="11" t="s">
        <v>2</v>
      </c>
      <c r="F673" s="7" t="s">
        <v>15</v>
      </c>
      <c r="G673" s="4" t="s">
        <v>15</v>
      </c>
      <c r="H673" s="73" t="s">
        <v>441</v>
      </c>
      <c r="I673" s="38"/>
      <c r="J673" s="38" t="s">
        <v>276</v>
      </c>
      <c r="K673" s="39">
        <v>500</v>
      </c>
      <c r="L673" s="26"/>
      <c r="M673" s="4" t="s">
        <v>20</v>
      </c>
      <c r="N673" s="23" t="s">
        <v>7</v>
      </c>
      <c r="O673" s="9" t="str">
        <f t="shared" si="70"/>
        <v>-----</v>
      </c>
      <c r="P673" s="75"/>
      <c r="Q673" s="64"/>
      <c r="S673" s="40" t="str">
        <f t="shared" si="79"/>
        <v>Plano AnualRealizada</v>
      </c>
      <c r="T673" s="40" t="str">
        <f t="shared" si="80"/>
        <v>Plano AnualCinema</v>
      </c>
    </row>
    <row r="674" spans="1:20" ht="15" customHeight="1">
      <c r="A674" s="130" t="s">
        <v>149</v>
      </c>
      <c r="B674" s="59" t="s">
        <v>149</v>
      </c>
      <c r="C674" s="21">
        <v>3</v>
      </c>
      <c r="D674" s="18"/>
      <c r="E674" s="11" t="s">
        <v>3</v>
      </c>
      <c r="F674" s="7" t="s">
        <v>289</v>
      </c>
      <c r="G674" s="4" t="s">
        <v>75</v>
      </c>
      <c r="H674" s="73" t="s">
        <v>426</v>
      </c>
      <c r="I674" s="38"/>
      <c r="J674" s="38" t="s">
        <v>276</v>
      </c>
      <c r="K674" s="39">
        <v>25</v>
      </c>
      <c r="L674" s="26"/>
      <c r="M674" s="4" t="s">
        <v>20</v>
      </c>
      <c r="N674" s="23" t="s">
        <v>7</v>
      </c>
      <c r="O674" s="9" t="str">
        <f t="shared" si="70"/>
        <v>-----</v>
      </c>
      <c r="P674" s="75"/>
      <c r="Q674" s="64"/>
      <c r="S674" s="40" t="str">
        <f t="shared" si="79"/>
        <v>Plano AnualRealizada</v>
      </c>
      <c r="T674" s="40" t="str">
        <f t="shared" si="80"/>
        <v>Plano AnualAção Social</v>
      </c>
    </row>
    <row r="675" spans="1:20" ht="15" customHeight="1">
      <c r="A675" s="130" t="s">
        <v>149</v>
      </c>
      <c r="B675" s="59" t="s">
        <v>149</v>
      </c>
      <c r="C675" s="21">
        <v>3</v>
      </c>
      <c r="D675" s="18"/>
      <c r="E675" s="11" t="s">
        <v>3</v>
      </c>
      <c r="F675" s="7" t="s">
        <v>699</v>
      </c>
      <c r="G675" s="4" t="s">
        <v>153</v>
      </c>
      <c r="H675" s="73" t="s">
        <v>425</v>
      </c>
      <c r="I675" s="38"/>
      <c r="J675" s="38" t="s">
        <v>276</v>
      </c>
      <c r="K675" s="39">
        <v>25</v>
      </c>
      <c r="L675" s="26"/>
      <c r="M675" s="4" t="s">
        <v>20</v>
      </c>
      <c r="N675" s="23" t="s">
        <v>7</v>
      </c>
      <c r="O675" s="9" t="str">
        <f t="shared" si="70"/>
        <v>-----</v>
      </c>
      <c r="P675" s="75"/>
      <c r="Q675" s="64"/>
      <c r="S675" s="40" t="str">
        <f t="shared" si="79"/>
        <v>Plano AnualRealizada</v>
      </c>
      <c r="T675" s="40" t="str">
        <f t="shared" si="80"/>
        <v>Plano AnualCultura</v>
      </c>
    </row>
    <row r="676" spans="1:20" ht="15" customHeight="1">
      <c r="A676" s="130" t="s">
        <v>149</v>
      </c>
      <c r="B676" s="59" t="s">
        <v>149</v>
      </c>
      <c r="C676" s="21">
        <v>3</v>
      </c>
      <c r="D676" s="18"/>
      <c r="E676" s="11" t="s">
        <v>3</v>
      </c>
      <c r="F676" s="7" t="s">
        <v>349</v>
      </c>
      <c r="G676" s="4" t="s">
        <v>152</v>
      </c>
      <c r="H676" s="73" t="s">
        <v>447</v>
      </c>
      <c r="I676" s="38"/>
      <c r="J676" s="38" t="s">
        <v>276</v>
      </c>
      <c r="K676" s="39">
        <v>20</v>
      </c>
      <c r="L676" s="26"/>
      <c r="M676" s="4" t="s">
        <v>20</v>
      </c>
      <c r="N676" s="23" t="s">
        <v>7</v>
      </c>
      <c r="O676" s="9" t="str">
        <f t="shared" si="70"/>
        <v>-----</v>
      </c>
      <c r="P676" s="75"/>
      <c r="Q676" s="64"/>
      <c r="S676" s="40" t="str">
        <f t="shared" si="79"/>
        <v>Plano AnualRealizada</v>
      </c>
      <c r="T676" s="40" t="str">
        <f t="shared" si="80"/>
        <v>Plano AnualEducação</v>
      </c>
    </row>
    <row r="677" spans="1:20" ht="15" customHeight="1">
      <c r="A677" s="130" t="s">
        <v>149</v>
      </c>
      <c r="B677" s="59" t="s">
        <v>149</v>
      </c>
      <c r="C677" s="21">
        <v>4</v>
      </c>
      <c r="D677" s="18"/>
      <c r="E677" s="11" t="s">
        <v>4</v>
      </c>
      <c r="F677" s="7" t="s">
        <v>15</v>
      </c>
      <c r="G677" s="4" t="s">
        <v>15</v>
      </c>
      <c r="H677" s="73" t="s">
        <v>441</v>
      </c>
      <c r="I677" s="38"/>
      <c r="J677" s="38" t="s">
        <v>276</v>
      </c>
      <c r="K677" s="39">
        <v>20</v>
      </c>
      <c r="L677" s="26"/>
      <c r="M677" s="4" t="s">
        <v>20</v>
      </c>
      <c r="N677" s="23" t="s">
        <v>7</v>
      </c>
      <c r="O677" s="9" t="str">
        <f t="shared" si="70"/>
        <v>-----</v>
      </c>
      <c r="P677" s="75"/>
      <c r="Q677" s="64"/>
      <c r="S677" s="40" t="str">
        <f t="shared" si="79"/>
        <v>Plano AnualRealizada</v>
      </c>
      <c r="T677" s="40" t="str">
        <f t="shared" si="80"/>
        <v>Plano AnualCinema</v>
      </c>
    </row>
    <row r="678" spans="1:20" ht="15" customHeight="1">
      <c r="A678" s="130" t="s">
        <v>149</v>
      </c>
      <c r="B678" s="59" t="s">
        <v>149</v>
      </c>
      <c r="C678" s="21">
        <v>5</v>
      </c>
      <c r="D678" s="18"/>
      <c r="E678" s="126" t="s">
        <v>5</v>
      </c>
      <c r="F678" s="7" t="s">
        <v>27</v>
      </c>
      <c r="G678" s="4" t="s">
        <v>14</v>
      </c>
      <c r="H678" s="73" t="s">
        <v>387</v>
      </c>
      <c r="I678" s="38"/>
      <c r="J678" s="38" t="s">
        <v>276</v>
      </c>
      <c r="K678" s="39">
        <v>35</v>
      </c>
      <c r="L678" s="26"/>
      <c r="M678" s="4" t="s">
        <v>20</v>
      </c>
      <c r="N678" s="23" t="s">
        <v>7</v>
      </c>
      <c r="O678" s="9" t="str">
        <f t="shared" si="70"/>
        <v>-----</v>
      </c>
      <c r="P678" s="75"/>
      <c r="Q678" s="64"/>
      <c r="S678" s="40" t="str">
        <f t="shared" si="79"/>
        <v>Plano AnualRealizada</v>
      </c>
      <c r="T678" s="40" t="str">
        <f t="shared" si="80"/>
        <v>Plano AnualBiblioteca</v>
      </c>
    </row>
    <row r="679" spans="1:20" ht="15" customHeight="1">
      <c r="A679" s="130" t="s">
        <v>149</v>
      </c>
      <c r="B679" s="59" t="s">
        <v>149</v>
      </c>
      <c r="C679" s="21">
        <v>6</v>
      </c>
      <c r="D679" s="18"/>
      <c r="E679" s="11" t="s">
        <v>6</v>
      </c>
      <c r="F679" s="7" t="s">
        <v>27</v>
      </c>
      <c r="G679" s="4" t="s">
        <v>14</v>
      </c>
      <c r="H679" s="73" t="s">
        <v>387</v>
      </c>
      <c r="I679" s="38"/>
      <c r="J679" s="38" t="s">
        <v>276</v>
      </c>
      <c r="K679" s="39">
        <v>35</v>
      </c>
      <c r="L679" s="26"/>
      <c r="M679" s="4" t="s">
        <v>20</v>
      </c>
      <c r="N679" s="23" t="s">
        <v>7</v>
      </c>
      <c r="O679" s="9" t="str">
        <f t="shared" si="70"/>
        <v>-----</v>
      </c>
      <c r="P679" s="75"/>
      <c r="Q679" s="64"/>
      <c r="S679" s="40" t="str">
        <f t="shared" si="79"/>
        <v>Plano AnualRealizada</v>
      </c>
      <c r="T679" s="40" t="str">
        <f t="shared" si="80"/>
        <v>Plano AnualBiblioteca</v>
      </c>
    </row>
    <row r="680" spans="1:20" ht="15" customHeight="1">
      <c r="A680" s="130" t="s">
        <v>149</v>
      </c>
      <c r="B680" s="59" t="s">
        <v>149</v>
      </c>
      <c r="C680" s="21"/>
      <c r="D680" s="18" t="s">
        <v>82</v>
      </c>
      <c r="E680" s="11" t="s">
        <v>38</v>
      </c>
      <c r="F680" s="7" t="s">
        <v>713</v>
      </c>
      <c r="G680" s="4" t="s">
        <v>13</v>
      </c>
      <c r="H680" s="73" t="s">
        <v>414</v>
      </c>
      <c r="I680" s="38"/>
      <c r="J680" s="38" t="s">
        <v>276</v>
      </c>
      <c r="K680" s="39">
        <v>20</v>
      </c>
      <c r="L680" s="26"/>
      <c r="M680" s="4" t="s">
        <v>84</v>
      </c>
      <c r="N680" s="23" t="s">
        <v>7</v>
      </c>
      <c r="O680" s="9" t="str">
        <f>IF(N680="Cancelada","Inserir o motivo",IF(N680="Alterada","Inserir o motivo",IF(N680="Definida","situação a alterar",IF(N680="","",IF(N680="Por definir","sem data marcada",IF(N680="Realizada","-----"))))))</f>
        <v>-----</v>
      </c>
      <c r="P680" s="75"/>
      <c r="Q680" s="64"/>
      <c r="S680" s="40" t="str">
        <f>CONCATENATE(M680,N680)</f>
        <v>do mês anteriorRealizada</v>
      </c>
      <c r="T680" s="40" t="str">
        <f>CONCATENATE(M680,G680)</f>
        <v>do mês anteriorMuseu</v>
      </c>
    </row>
    <row r="681" spans="1:20" ht="15" customHeight="1">
      <c r="A681" s="130" t="s">
        <v>149</v>
      </c>
      <c r="B681" s="59" t="s">
        <v>149</v>
      </c>
      <c r="C681" s="21">
        <v>7</v>
      </c>
      <c r="D681" s="18"/>
      <c r="E681" s="11" t="s">
        <v>0</v>
      </c>
      <c r="F681" s="7" t="s">
        <v>336</v>
      </c>
      <c r="G681" s="4" t="s">
        <v>14</v>
      </c>
      <c r="H681" s="73" t="s">
        <v>387</v>
      </c>
      <c r="I681" s="38"/>
      <c r="J681" s="38" t="s">
        <v>276</v>
      </c>
      <c r="K681" s="39">
        <v>40</v>
      </c>
      <c r="L681" s="26"/>
      <c r="M681" s="4" t="s">
        <v>20</v>
      </c>
      <c r="N681" s="23" t="s">
        <v>7</v>
      </c>
      <c r="O681" s="9" t="str">
        <f t="shared" ref="O681" si="81">IF(N681="Cancelada","Inserir o motivo",IF(N681="Alterada","Inserir o motivo",IF(N681="Definida","situação a alterar",IF(N681="","",IF(N681="Por definir","sem data marcada",IF(N681="Realizada","-----"))))))</f>
        <v>-----</v>
      </c>
      <c r="P681" s="75"/>
      <c r="Q681" s="64"/>
      <c r="S681" s="40" t="str">
        <f t="shared" si="79"/>
        <v>Plano AnualRealizada</v>
      </c>
      <c r="T681" s="40" t="str">
        <f t="shared" si="80"/>
        <v>Plano AnualBiblioteca</v>
      </c>
    </row>
    <row r="682" spans="1:20" ht="15" customHeight="1">
      <c r="A682" s="130" t="s">
        <v>149</v>
      </c>
      <c r="B682" s="59" t="s">
        <v>149</v>
      </c>
      <c r="C682" s="21">
        <v>8</v>
      </c>
      <c r="D682" s="18"/>
      <c r="E682" s="11" t="s">
        <v>1</v>
      </c>
      <c r="F682" s="7" t="s">
        <v>15</v>
      </c>
      <c r="G682" s="4" t="s">
        <v>15</v>
      </c>
      <c r="H682" s="73" t="s">
        <v>441</v>
      </c>
      <c r="I682" s="38"/>
      <c r="J682" s="38" t="s">
        <v>276</v>
      </c>
      <c r="K682" s="39">
        <v>40</v>
      </c>
      <c r="L682" s="26"/>
      <c r="M682" s="4" t="s">
        <v>20</v>
      </c>
      <c r="N682" s="23" t="s">
        <v>7</v>
      </c>
      <c r="O682" s="9" t="str">
        <f t="shared" si="70"/>
        <v>-----</v>
      </c>
      <c r="P682" s="75"/>
      <c r="Q682" s="64"/>
      <c r="S682" s="40" t="str">
        <f t="shared" si="79"/>
        <v>Plano AnualRealizada</v>
      </c>
      <c r="T682" s="40" t="str">
        <f t="shared" si="80"/>
        <v>Plano AnualCinema</v>
      </c>
    </row>
    <row r="683" spans="1:20" ht="15" customHeight="1">
      <c r="A683" s="130" t="s">
        <v>149</v>
      </c>
      <c r="B683" s="59" t="s">
        <v>149</v>
      </c>
      <c r="C683" s="21">
        <v>9</v>
      </c>
      <c r="D683" s="18"/>
      <c r="E683" s="11" t="s">
        <v>2</v>
      </c>
      <c r="F683" s="7" t="s">
        <v>707</v>
      </c>
      <c r="G683" s="4" t="s">
        <v>153</v>
      </c>
      <c r="H683" s="73" t="s">
        <v>425</v>
      </c>
      <c r="I683" s="38"/>
      <c r="J683" s="38" t="s">
        <v>276</v>
      </c>
      <c r="K683" s="39">
        <v>500</v>
      </c>
      <c r="L683" s="26"/>
      <c r="M683" s="4" t="s">
        <v>20</v>
      </c>
      <c r="N683" s="23" t="s">
        <v>7</v>
      </c>
      <c r="O683" s="9" t="str">
        <f t="shared" si="70"/>
        <v>-----</v>
      </c>
      <c r="P683" s="75"/>
      <c r="Q683" s="64"/>
      <c r="S683" s="40" t="str">
        <f t="shared" si="79"/>
        <v>Plano AnualRealizada</v>
      </c>
      <c r="T683" s="40" t="str">
        <f t="shared" si="80"/>
        <v>Plano AnualCultura</v>
      </c>
    </row>
    <row r="684" spans="1:20" ht="15" customHeight="1">
      <c r="A684" s="130" t="s">
        <v>149</v>
      </c>
      <c r="B684" s="59" t="s">
        <v>149</v>
      </c>
      <c r="C684" s="21">
        <v>10</v>
      </c>
      <c r="D684" s="18"/>
      <c r="E684" s="11" t="s">
        <v>3</v>
      </c>
      <c r="F684" s="7" t="s">
        <v>15</v>
      </c>
      <c r="G684" s="4" t="s">
        <v>15</v>
      </c>
      <c r="H684" s="73" t="s">
        <v>441</v>
      </c>
      <c r="I684" s="38"/>
      <c r="J684" s="38" t="s">
        <v>276</v>
      </c>
      <c r="K684" s="39">
        <v>500</v>
      </c>
      <c r="L684" s="26"/>
      <c r="M684" s="4" t="s">
        <v>20</v>
      </c>
      <c r="N684" s="23" t="s">
        <v>7</v>
      </c>
      <c r="O684" s="9" t="str">
        <f t="shared" si="70"/>
        <v>-----</v>
      </c>
      <c r="P684" s="75"/>
      <c r="Q684" s="64"/>
      <c r="S684" s="40" t="str">
        <f t="shared" si="79"/>
        <v>Plano AnualRealizada</v>
      </c>
      <c r="T684" s="40" t="str">
        <f t="shared" si="80"/>
        <v>Plano AnualCinema</v>
      </c>
    </row>
    <row r="685" spans="1:20" ht="15" customHeight="1">
      <c r="A685" s="130" t="s">
        <v>149</v>
      </c>
      <c r="B685" s="59" t="s">
        <v>149</v>
      </c>
      <c r="C685" s="21">
        <v>11</v>
      </c>
      <c r="D685" s="18"/>
      <c r="E685" s="11" t="s">
        <v>4</v>
      </c>
      <c r="F685" s="7" t="s">
        <v>624</v>
      </c>
      <c r="G685" s="4" t="s">
        <v>18</v>
      </c>
      <c r="H685" s="73" t="s">
        <v>418</v>
      </c>
      <c r="I685" s="38"/>
      <c r="J685" s="38" t="s">
        <v>276</v>
      </c>
      <c r="K685" s="39">
        <v>500</v>
      </c>
      <c r="L685" s="26"/>
      <c r="M685" s="4" t="s">
        <v>20</v>
      </c>
      <c r="N685" s="23" t="s">
        <v>7</v>
      </c>
      <c r="O685" s="9" t="str">
        <f t="shared" si="70"/>
        <v>-----</v>
      </c>
      <c r="P685" s="75"/>
      <c r="Q685" s="64"/>
      <c r="S685" s="40" t="str">
        <f t="shared" si="79"/>
        <v>Plano AnualRealizada</v>
      </c>
      <c r="T685" s="40" t="str">
        <f t="shared" si="80"/>
        <v>Plano AnualDiv. Externo</v>
      </c>
    </row>
    <row r="686" spans="1:20" ht="15" customHeight="1">
      <c r="A686" s="130" t="s">
        <v>149</v>
      </c>
      <c r="B686" s="59" t="s">
        <v>149</v>
      </c>
      <c r="C686" s="21">
        <v>12</v>
      </c>
      <c r="D686" s="18"/>
      <c r="E686" s="126" t="s">
        <v>5</v>
      </c>
      <c r="F686" s="7" t="s">
        <v>27</v>
      </c>
      <c r="G686" s="4" t="s">
        <v>14</v>
      </c>
      <c r="H686" s="73" t="s">
        <v>387</v>
      </c>
      <c r="I686" s="38"/>
      <c r="J686" s="38" t="s">
        <v>276</v>
      </c>
      <c r="K686" s="39">
        <v>35</v>
      </c>
      <c r="L686" s="26"/>
      <c r="M686" s="4" t="s">
        <v>20</v>
      </c>
      <c r="N686" s="23" t="s">
        <v>7</v>
      </c>
      <c r="O686" s="9" t="str">
        <f t="shared" si="70"/>
        <v>-----</v>
      </c>
      <c r="P686" s="75"/>
      <c r="Q686" s="64"/>
      <c r="S686" s="40" t="str">
        <f t="shared" si="79"/>
        <v>Plano AnualRealizada</v>
      </c>
      <c r="T686" s="40" t="str">
        <f t="shared" si="80"/>
        <v>Plano AnualBiblioteca</v>
      </c>
    </row>
    <row r="687" spans="1:20" ht="15" customHeight="1">
      <c r="A687" s="130" t="s">
        <v>149</v>
      </c>
      <c r="B687" s="59" t="s">
        <v>149</v>
      </c>
      <c r="C687" s="21">
        <v>12</v>
      </c>
      <c r="D687" s="18"/>
      <c r="E687" s="126" t="s">
        <v>5</v>
      </c>
      <c r="F687" s="7" t="s">
        <v>719</v>
      </c>
      <c r="G687" s="4" t="s">
        <v>17</v>
      </c>
      <c r="H687" s="73" t="s">
        <v>566</v>
      </c>
      <c r="I687" s="38"/>
      <c r="J687" s="38" t="s">
        <v>276</v>
      </c>
      <c r="K687" s="39">
        <v>35</v>
      </c>
      <c r="L687" s="26"/>
      <c r="M687" s="4" t="s">
        <v>20</v>
      </c>
      <c r="N687" s="23" t="s">
        <v>7</v>
      </c>
      <c r="O687" s="9" t="str">
        <f t="shared" si="70"/>
        <v>-----</v>
      </c>
      <c r="P687" s="75"/>
      <c r="Q687" s="64"/>
      <c r="S687" s="40" t="str">
        <f t="shared" si="79"/>
        <v>Plano AnualRealizada</v>
      </c>
      <c r="T687" s="40" t="str">
        <f t="shared" si="80"/>
        <v>Plano AnualDiv. Interno</v>
      </c>
    </row>
    <row r="688" spans="1:20" ht="15" customHeight="1">
      <c r="A688" s="130" t="s">
        <v>149</v>
      </c>
      <c r="B688" s="59" t="s">
        <v>149</v>
      </c>
      <c r="C688" s="21">
        <v>13</v>
      </c>
      <c r="D688" s="18"/>
      <c r="E688" s="11" t="s">
        <v>6</v>
      </c>
      <c r="F688" s="7" t="s">
        <v>27</v>
      </c>
      <c r="G688" s="4" t="s">
        <v>14</v>
      </c>
      <c r="H688" s="73" t="s">
        <v>387</v>
      </c>
      <c r="I688" s="38"/>
      <c r="J688" s="38" t="s">
        <v>276</v>
      </c>
      <c r="K688" s="39">
        <v>35</v>
      </c>
      <c r="L688" s="26"/>
      <c r="M688" s="4" t="s">
        <v>20</v>
      </c>
      <c r="N688" s="23" t="s">
        <v>7</v>
      </c>
      <c r="O688" s="9" t="str">
        <f t="shared" si="70"/>
        <v>-----</v>
      </c>
      <c r="P688" s="75"/>
      <c r="Q688" s="64"/>
      <c r="S688" s="40" t="str">
        <f t="shared" si="79"/>
        <v>Plano AnualRealizada</v>
      </c>
      <c r="T688" s="40" t="str">
        <f t="shared" si="80"/>
        <v>Plano AnualBiblioteca</v>
      </c>
    </row>
    <row r="689" spans="1:20" ht="15" customHeight="1">
      <c r="A689" s="130" t="s">
        <v>149</v>
      </c>
      <c r="B689" s="59" t="s">
        <v>149</v>
      </c>
      <c r="C689" s="21">
        <v>14</v>
      </c>
      <c r="D689" s="18"/>
      <c r="E689" s="11" t="s">
        <v>0</v>
      </c>
      <c r="F689" s="7" t="s">
        <v>336</v>
      </c>
      <c r="G689" s="4" t="s">
        <v>14</v>
      </c>
      <c r="H689" s="73" t="s">
        <v>387</v>
      </c>
      <c r="I689" s="38"/>
      <c r="J689" s="38" t="s">
        <v>276</v>
      </c>
      <c r="K689" s="39">
        <v>40</v>
      </c>
      <c r="L689" s="26"/>
      <c r="M689" s="4" t="s">
        <v>20</v>
      </c>
      <c r="N689" s="23" t="s">
        <v>7</v>
      </c>
      <c r="O689" s="9" t="str">
        <f t="shared" si="70"/>
        <v>-----</v>
      </c>
      <c r="P689" s="75"/>
      <c r="Q689" s="64"/>
      <c r="S689" s="40" t="str">
        <f t="shared" si="79"/>
        <v>Plano AnualRealizada</v>
      </c>
      <c r="T689" s="40" t="str">
        <f t="shared" si="80"/>
        <v>Plano AnualBiblioteca</v>
      </c>
    </row>
    <row r="690" spans="1:20" ht="15" customHeight="1">
      <c r="A690" s="130" t="s">
        <v>149</v>
      </c>
      <c r="B690" s="59" t="s">
        <v>149</v>
      </c>
      <c r="C690" s="21">
        <v>15</v>
      </c>
      <c r="D690" s="18"/>
      <c r="E690" s="11" t="s">
        <v>1</v>
      </c>
      <c r="F690" s="7" t="s">
        <v>488</v>
      </c>
      <c r="G690" s="4" t="s">
        <v>153</v>
      </c>
      <c r="H690" s="73" t="s">
        <v>434</v>
      </c>
      <c r="I690" s="38"/>
      <c r="J690" s="38" t="s">
        <v>276</v>
      </c>
      <c r="K690" s="39">
        <v>49</v>
      </c>
      <c r="L690" s="26"/>
      <c r="M690" s="4" t="s">
        <v>20</v>
      </c>
      <c r="N690" s="23" t="s">
        <v>7</v>
      </c>
      <c r="O690" s="9" t="str">
        <f t="shared" si="70"/>
        <v>-----</v>
      </c>
      <c r="P690" s="75"/>
      <c r="Q690" s="64"/>
      <c r="S690" s="40" t="str">
        <f t="shared" si="79"/>
        <v>Plano AnualRealizada</v>
      </c>
      <c r="T690" s="40" t="str">
        <f t="shared" si="80"/>
        <v>Plano AnualCultura</v>
      </c>
    </row>
    <row r="691" spans="1:20" ht="15" customHeight="1">
      <c r="A691" s="130" t="s">
        <v>149</v>
      </c>
      <c r="B691" s="59" t="s">
        <v>149</v>
      </c>
      <c r="C691" s="21">
        <v>15</v>
      </c>
      <c r="D691" s="18" t="s">
        <v>104</v>
      </c>
      <c r="E691" s="11" t="s">
        <v>1</v>
      </c>
      <c r="F691" s="7" t="s">
        <v>718</v>
      </c>
      <c r="G691" s="4" t="s">
        <v>153</v>
      </c>
      <c r="H691" s="73" t="s">
        <v>566</v>
      </c>
      <c r="I691" s="38"/>
      <c r="J691" s="38" t="s">
        <v>276</v>
      </c>
      <c r="K691" s="39">
        <v>49</v>
      </c>
      <c r="L691" s="26"/>
      <c r="M691" s="4" t="s">
        <v>20</v>
      </c>
      <c r="N691" s="23" t="s">
        <v>7</v>
      </c>
      <c r="O691" s="9" t="str">
        <f t="shared" si="70"/>
        <v>-----</v>
      </c>
      <c r="P691" s="75"/>
      <c r="Q691" s="64"/>
      <c r="S691" s="40" t="str">
        <f t="shared" si="79"/>
        <v>Plano AnualRealizada</v>
      </c>
      <c r="T691" s="40" t="str">
        <f t="shared" si="80"/>
        <v>Plano AnualCultura</v>
      </c>
    </row>
    <row r="692" spans="1:20" ht="15" customHeight="1">
      <c r="A692" s="130" t="s">
        <v>149</v>
      </c>
      <c r="B692" s="59" t="s">
        <v>149</v>
      </c>
      <c r="C692" s="21">
        <v>16</v>
      </c>
      <c r="D692" s="18"/>
      <c r="E692" s="11" t="s">
        <v>2</v>
      </c>
      <c r="F692" s="7" t="s">
        <v>15</v>
      </c>
      <c r="G692" s="4" t="s">
        <v>15</v>
      </c>
      <c r="H692" s="73" t="s">
        <v>441</v>
      </c>
      <c r="I692" s="38"/>
      <c r="J692" s="38" t="s">
        <v>276</v>
      </c>
      <c r="K692" s="39">
        <v>50</v>
      </c>
      <c r="L692" s="26"/>
      <c r="M692" s="4" t="s">
        <v>20</v>
      </c>
      <c r="N692" s="23" t="s">
        <v>7</v>
      </c>
      <c r="O692" s="9" t="str">
        <f>IF(N692="Cancelada","Inserir o motivo",IF(N692="Alterada","Inserir o motivo",IF(N692="Definida","situação a alterar",IF(N692="","",IF(N692="Por definir","sem data marcada",IF(N692="Realizada","-----"))))))</f>
        <v>-----</v>
      </c>
      <c r="P692" s="75"/>
      <c r="Q692" s="64"/>
      <c r="S692" s="40" t="str">
        <f t="shared" si="79"/>
        <v>Plano AnualRealizada</v>
      </c>
      <c r="T692" s="40" t="str">
        <f t="shared" si="80"/>
        <v>Plano AnualCinema</v>
      </c>
    </row>
    <row r="693" spans="1:20" ht="15" customHeight="1">
      <c r="A693" s="130" t="s">
        <v>149</v>
      </c>
      <c r="B693" s="59" t="s">
        <v>149</v>
      </c>
      <c r="C693" s="21">
        <v>17</v>
      </c>
      <c r="D693" s="18"/>
      <c r="E693" s="11" t="s">
        <v>3</v>
      </c>
      <c r="F693" s="7" t="s">
        <v>326</v>
      </c>
      <c r="G693" s="4" t="s">
        <v>12</v>
      </c>
      <c r="H693" s="73" t="s">
        <v>440</v>
      </c>
      <c r="I693" s="38"/>
      <c r="J693" s="38" t="s">
        <v>276</v>
      </c>
      <c r="K693" s="39">
        <v>400</v>
      </c>
      <c r="L693" s="26"/>
      <c r="M693" s="4" t="s">
        <v>20</v>
      </c>
      <c r="N693" s="23" t="s">
        <v>7</v>
      </c>
      <c r="O693" s="9" t="str">
        <f>IF(N693="Cancelada","Inserir o motivo",IF(N693="Alterada","Inserir o motivo",IF(N693="Definida","situação a alterar",IF(N693="","",IF(N693="Por definir","sem data marcada",IF(N693="Realizada","-----"))))))</f>
        <v>-----</v>
      </c>
      <c r="P693" s="75"/>
      <c r="Q693" s="64"/>
      <c r="S693" s="40" t="str">
        <f t="shared" si="79"/>
        <v>Plano AnualRealizada</v>
      </c>
      <c r="T693" s="40" t="str">
        <f t="shared" si="80"/>
        <v>Plano AnualTurismo</v>
      </c>
    </row>
    <row r="694" spans="1:20" ht="15" customHeight="1">
      <c r="A694" s="130" t="s">
        <v>149</v>
      </c>
      <c r="B694" s="59" t="s">
        <v>149</v>
      </c>
      <c r="C694" s="21">
        <v>17</v>
      </c>
      <c r="D694" s="18"/>
      <c r="E694" s="11" t="s">
        <v>3</v>
      </c>
      <c r="F694" s="7" t="s">
        <v>15</v>
      </c>
      <c r="G694" s="4" t="s">
        <v>15</v>
      </c>
      <c r="H694" s="73" t="s">
        <v>441</v>
      </c>
      <c r="I694" s="38"/>
      <c r="J694" s="38" t="s">
        <v>276</v>
      </c>
      <c r="K694" s="39">
        <v>500</v>
      </c>
      <c r="L694" s="26"/>
      <c r="M694" s="4" t="s">
        <v>20</v>
      </c>
      <c r="N694" s="23" t="s">
        <v>7</v>
      </c>
      <c r="O694" s="9" t="str">
        <f t="shared" si="70"/>
        <v>-----</v>
      </c>
      <c r="P694" s="75"/>
      <c r="Q694" s="64"/>
      <c r="S694" s="40" t="str">
        <f t="shared" si="79"/>
        <v>Plano AnualRealizada</v>
      </c>
      <c r="T694" s="40" t="str">
        <f t="shared" si="80"/>
        <v>Plano AnualCinema</v>
      </c>
    </row>
    <row r="695" spans="1:20" ht="15" customHeight="1">
      <c r="A695" s="130" t="s">
        <v>149</v>
      </c>
      <c r="B695" s="59" t="s">
        <v>149</v>
      </c>
      <c r="C695" s="21">
        <v>18</v>
      </c>
      <c r="D695" s="18"/>
      <c r="E695" s="11" t="s">
        <v>4</v>
      </c>
      <c r="F695" s="7" t="s">
        <v>314</v>
      </c>
      <c r="G695" s="4" t="s">
        <v>18</v>
      </c>
      <c r="H695" s="73" t="s">
        <v>418</v>
      </c>
      <c r="I695" s="38"/>
      <c r="J695" s="38" t="s">
        <v>276</v>
      </c>
      <c r="K695" s="39">
        <v>250</v>
      </c>
      <c r="L695" s="26"/>
      <c r="M695" s="4" t="s">
        <v>20</v>
      </c>
      <c r="N695" s="23" t="s">
        <v>7</v>
      </c>
      <c r="O695" s="9" t="str">
        <f t="shared" si="70"/>
        <v>-----</v>
      </c>
      <c r="P695" s="75"/>
      <c r="Q695" s="64"/>
      <c r="S695" s="40" t="str">
        <f t="shared" si="79"/>
        <v>Plano AnualRealizada</v>
      </c>
      <c r="T695" s="40" t="str">
        <f t="shared" si="80"/>
        <v>Plano AnualDiv. Externo</v>
      </c>
    </row>
    <row r="696" spans="1:20" ht="15" customHeight="1">
      <c r="A696" s="130" t="s">
        <v>149</v>
      </c>
      <c r="B696" s="59" t="s">
        <v>149</v>
      </c>
      <c r="C696" s="21">
        <v>19</v>
      </c>
      <c r="D696" s="18"/>
      <c r="E696" s="126" t="s">
        <v>5</v>
      </c>
      <c r="F696" s="7"/>
      <c r="G696" s="4" t="s">
        <v>12</v>
      </c>
      <c r="H696" s="73"/>
      <c r="I696" s="38"/>
      <c r="J696" s="38" t="s">
        <v>276</v>
      </c>
      <c r="K696" s="39">
        <v>250</v>
      </c>
      <c r="L696" s="26"/>
      <c r="M696" s="4"/>
      <c r="N696" s="23"/>
      <c r="O696" s="9" t="str">
        <f t="shared" si="70"/>
        <v/>
      </c>
      <c r="P696" s="75"/>
      <c r="Q696" s="64"/>
      <c r="S696" s="40" t="str">
        <f t="shared" si="79"/>
        <v/>
      </c>
      <c r="T696" s="40" t="str">
        <f t="shared" si="80"/>
        <v>Turismo</v>
      </c>
    </row>
    <row r="697" spans="1:20" ht="15" customHeight="1">
      <c r="A697" s="130" t="s">
        <v>149</v>
      </c>
      <c r="B697" s="59" t="s">
        <v>149</v>
      </c>
      <c r="C697" s="21">
        <v>20</v>
      </c>
      <c r="D697" s="18"/>
      <c r="E697" s="11" t="s">
        <v>6</v>
      </c>
      <c r="F697" s="7" t="s">
        <v>15</v>
      </c>
      <c r="G697" s="4" t="s">
        <v>15</v>
      </c>
      <c r="H697" s="73" t="s">
        <v>441</v>
      </c>
      <c r="I697" s="38"/>
      <c r="J697" s="38" t="s">
        <v>276</v>
      </c>
      <c r="K697" s="39">
        <v>250</v>
      </c>
      <c r="L697" s="26"/>
      <c r="M697" s="4" t="s">
        <v>20</v>
      </c>
      <c r="N697" s="23" t="s">
        <v>7</v>
      </c>
      <c r="O697" s="9" t="str">
        <f t="shared" si="70"/>
        <v>-----</v>
      </c>
      <c r="P697" s="75"/>
      <c r="Q697" s="64"/>
      <c r="S697" s="40" t="str">
        <f t="shared" si="79"/>
        <v>Plano AnualRealizada</v>
      </c>
      <c r="T697" s="40" t="str">
        <f t="shared" si="80"/>
        <v>Plano AnualCinema</v>
      </c>
    </row>
    <row r="698" spans="1:20" ht="15" customHeight="1">
      <c r="A698" s="130" t="s">
        <v>149</v>
      </c>
      <c r="B698" s="59" t="s">
        <v>149</v>
      </c>
      <c r="C698" s="21">
        <v>21</v>
      </c>
      <c r="D698" s="18"/>
      <c r="E698" s="11" t="s">
        <v>0</v>
      </c>
      <c r="F698" s="7" t="s">
        <v>708</v>
      </c>
      <c r="G698" s="4" t="s">
        <v>153</v>
      </c>
      <c r="H698" s="73" t="s">
        <v>425</v>
      </c>
      <c r="I698" s="38"/>
      <c r="J698" s="38" t="s">
        <v>276</v>
      </c>
      <c r="K698" s="39">
        <v>250</v>
      </c>
      <c r="L698" s="26"/>
      <c r="M698" s="4" t="s">
        <v>20</v>
      </c>
      <c r="N698" s="23" t="s">
        <v>7</v>
      </c>
      <c r="O698" s="9" t="str">
        <f t="shared" si="70"/>
        <v>-----</v>
      </c>
      <c r="P698" s="75"/>
      <c r="Q698" s="64"/>
      <c r="S698" s="40" t="str">
        <f t="shared" si="79"/>
        <v>Plano AnualRealizada</v>
      </c>
      <c r="T698" s="40" t="str">
        <f t="shared" si="80"/>
        <v>Plano AnualCultura</v>
      </c>
    </row>
    <row r="699" spans="1:20" ht="15" customHeight="1">
      <c r="A699" s="130" t="s">
        <v>149</v>
      </c>
      <c r="B699" s="59" t="s">
        <v>149</v>
      </c>
      <c r="C699" s="21">
        <v>22</v>
      </c>
      <c r="D699" s="18"/>
      <c r="E699" s="11" t="s">
        <v>1</v>
      </c>
      <c r="F699" s="7" t="s">
        <v>306</v>
      </c>
      <c r="G699" s="4" t="s">
        <v>11</v>
      </c>
      <c r="H699" s="73" t="s">
        <v>424</v>
      </c>
      <c r="I699" s="38"/>
      <c r="J699" s="38" t="s">
        <v>276</v>
      </c>
      <c r="K699" s="39">
        <v>50</v>
      </c>
      <c r="L699" s="26"/>
      <c r="M699" s="4" t="s">
        <v>20</v>
      </c>
      <c r="N699" s="23" t="s">
        <v>7</v>
      </c>
      <c r="O699" s="9" t="str">
        <f t="shared" si="70"/>
        <v>-----</v>
      </c>
      <c r="P699" s="75"/>
      <c r="Q699" s="64"/>
      <c r="S699" s="40" t="str">
        <f t="shared" si="79"/>
        <v>Plano AnualRealizada</v>
      </c>
      <c r="T699" s="40" t="str">
        <f t="shared" si="80"/>
        <v>Plano AnualDesporto</v>
      </c>
    </row>
    <row r="700" spans="1:20" ht="15" customHeight="1">
      <c r="A700" s="130" t="s">
        <v>149</v>
      </c>
      <c r="B700" s="59" t="s">
        <v>149</v>
      </c>
      <c r="C700" s="21">
        <v>23</v>
      </c>
      <c r="D700" s="18"/>
      <c r="E700" s="11" t="s">
        <v>2</v>
      </c>
      <c r="F700" s="7"/>
      <c r="G700" s="4"/>
      <c r="H700" s="73"/>
      <c r="I700" s="38"/>
      <c r="J700" s="38" t="s">
        <v>276</v>
      </c>
      <c r="K700" s="39">
        <v>50</v>
      </c>
      <c r="L700" s="26"/>
      <c r="M700" s="4"/>
      <c r="N700" s="23"/>
      <c r="O700" s="9" t="str">
        <f t="shared" si="70"/>
        <v/>
      </c>
      <c r="P700" s="75"/>
      <c r="Q700" s="64"/>
      <c r="S700" s="40" t="str">
        <f t="shared" si="79"/>
        <v/>
      </c>
      <c r="T700" s="40" t="str">
        <f t="shared" si="80"/>
        <v/>
      </c>
    </row>
    <row r="701" spans="1:20" ht="15" customHeight="1">
      <c r="A701" s="130" t="s">
        <v>149</v>
      </c>
      <c r="B701" s="59" t="s">
        <v>149</v>
      </c>
      <c r="C701" s="21">
        <v>24</v>
      </c>
      <c r="D701" s="18"/>
      <c r="E701" s="11" t="s">
        <v>3</v>
      </c>
      <c r="F701" s="7"/>
      <c r="G701" s="4"/>
      <c r="H701" s="73"/>
      <c r="I701" s="38"/>
      <c r="J701" s="38" t="s">
        <v>276</v>
      </c>
      <c r="K701" s="39">
        <v>50</v>
      </c>
      <c r="L701" s="26"/>
      <c r="M701" s="4"/>
      <c r="N701" s="23"/>
      <c r="O701" s="9" t="str">
        <f t="shared" si="70"/>
        <v/>
      </c>
      <c r="P701" s="75"/>
      <c r="Q701" s="64"/>
      <c r="S701" s="40" t="str">
        <f t="shared" si="79"/>
        <v/>
      </c>
      <c r="T701" s="40" t="str">
        <f t="shared" si="80"/>
        <v/>
      </c>
    </row>
    <row r="702" spans="1:20" ht="15" customHeight="1">
      <c r="A702" s="130" t="s">
        <v>149</v>
      </c>
      <c r="B702" s="59" t="s">
        <v>149</v>
      </c>
      <c r="C702" s="21">
        <v>25</v>
      </c>
      <c r="D702" s="18"/>
      <c r="E702" s="11" t="s">
        <v>4</v>
      </c>
      <c r="F702" s="7"/>
      <c r="G702" s="4"/>
      <c r="H702" s="73"/>
      <c r="I702" s="38"/>
      <c r="J702" s="38" t="s">
        <v>276</v>
      </c>
      <c r="K702" s="39">
        <v>50</v>
      </c>
      <c r="L702" s="26"/>
      <c r="M702" s="4"/>
      <c r="N702" s="23"/>
      <c r="O702" s="9" t="str">
        <f t="shared" ref="O702:O708" si="82">IF(N702="Cancelada","Inserir o motivo",IF(N702="Alterada","Inserir o motivo",IF(N702="Definida","situação a alterar",IF(N702="","",IF(N702="Por definir","sem data marcada",IF(N702="Realizada","-----"))))))</f>
        <v/>
      </c>
      <c r="P702" s="75"/>
      <c r="Q702" s="64"/>
      <c r="S702" s="40" t="str">
        <f t="shared" si="79"/>
        <v/>
      </c>
      <c r="T702" s="40" t="str">
        <f t="shared" si="80"/>
        <v/>
      </c>
    </row>
    <row r="703" spans="1:20" ht="15" customHeight="1">
      <c r="A703" s="130" t="s">
        <v>149</v>
      </c>
      <c r="B703" s="59" t="s">
        <v>149</v>
      </c>
      <c r="C703" s="21">
        <v>26</v>
      </c>
      <c r="D703" s="18"/>
      <c r="E703" s="11" t="s">
        <v>5</v>
      </c>
      <c r="F703" s="7"/>
      <c r="G703" s="4"/>
      <c r="H703" s="73"/>
      <c r="I703" s="38"/>
      <c r="J703" s="38" t="s">
        <v>276</v>
      </c>
      <c r="K703" s="39">
        <v>50</v>
      </c>
      <c r="L703" s="26"/>
      <c r="M703" s="4"/>
      <c r="N703" s="23"/>
      <c r="O703" s="9" t="str">
        <f t="shared" si="82"/>
        <v/>
      </c>
      <c r="P703" s="75"/>
      <c r="Q703" s="64"/>
      <c r="S703" s="40" t="str">
        <f t="shared" si="79"/>
        <v/>
      </c>
      <c r="T703" s="40" t="str">
        <f t="shared" si="80"/>
        <v/>
      </c>
    </row>
    <row r="704" spans="1:20" ht="15" customHeight="1">
      <c r="A704" s="130" t="s">
        <v>149</v>
      </c>
      <c r="B704" s="59" t="s">
        <v>149</v>
      </c>
      <c r="C704" s="21">
        <v>27</v>
      </c>
      <c r="D704" s="18"/>
      <c r="E704" s="11" t="s">
        <v>6</v>
      </c>
      <c r="F704" s="7"/>
      <c r="G704" s="4"/>
      <c r="H704" s="73"/>
      <c r="I704" s="38"/>
      <c r="J704" s="38" t="s">
        <v>276</v>
      </c>
      <c r="K704" s="39">
        <v>50</v>
      </c>
      <c r="L704" s="26"/>
      <c r="M704" s="4"/>
      <c r="N704" s="23"/>
      <c r="O704" s="9" t="str">
        <f t="shared" si="82"/>
        <v/>
      </c>
      <c r="P704" s="75"/>
      <c r="Q704" s="64"/>
      <c r="S704" s="40" t="str">
        <f t="shared" si="79"/>
        <v/>
      </c>
      <c r="T704" s="40" t="str">
        <f t="shared" si="80"/>
        <v/>
      </c>
    </row>
    <row r="705" spans="1:20" ht="15" customHeight="1">
      <c r="A705" s="130" t="s">
        <v>149</v>
      </c>
      <c r="B705" s="59" t="s">
        <v>149</v>
      </c>
      <c r="C705" s="21">
        <v>28</v>
      </c>
      <c r="D705" s="18"/>
      <c r="E705" s="11" t="s">
        <v>0</v>
      </c>
      <c r="F705" s="7"/>
      <c r="G705" s="4"/>
      <c r="H705" s="73"/>
      <c r="I705" s="38"/>
      <c r="J705" s="38" t="s">
        <v>276</v>
      </c>
      <c r="K705" s="39">
        <v>50</v>
      </c>
      <c r="L705" s="26"/>
      <c r="M705" s="4"/>
      <c r="N705" s="23"/>
      <c r="O705" s="9" t="str">
        <f t="shared" si="82"/>
        <v/>
      </c>
      <c r="P705" s="75"/>
      <c r="Q705" s="64"/>
      <c r="S705" s="40" t="str">
        <f t="shared" si="79"/>
        <v/>
      </c>
      <c r="T705" s="40" t="str">
        <f t="shared" si="80"/>
        <v/>
      </c>
    </row>
    <row r="706" spans="1:20" ht="15" customHeight="1">
      <c r="A706" s="130" t="s">
        <v>149</v>
      </c>
      <c r="B706" s="59" t="s">
        <v>149</v>
      </c>
      <c r="C706" s="21">
        <v>29</v>
      </c>
      <c r="D706" s="18"/>
      <c r="E706" s="11" t="s">
        <v>1</v>
      </c>
      <c r="F706" s="7"/>
      <c r="G706" s="4"/>
      <c r="H706" s="73"/>
      <c r="I706" s="38"/>
      <c r="J706" s="38" t="s">
        <v>276</v>
      </c>
      <c r="K706" s="39">
        <v>50</v>
      </c>
      <c r="L706" s="26"/>
      <c r="M706" s="4"/>
      <c r="N706" s="23"/>
      <c r="O706" s="9" t="str">
        <f t="shared" si="82"/>
        <v/>
      </c>
      <c r="P706" s="75"/>
      <c r="Q706" s="64"/>
      <c r="S706" s="40" t="str">
        <f t="shared" si="79"/>
        <v/>
      </c>
      <c r="T706" s="40" t="str">
        <f t="shared" si="80"/>
        <v/>
      </c>
    </row>
    <row r="707" spans="1:20" ht="15" customHeight="1">
      <c r="A707" s="130" t="s">
        <v>149</v>
      </c>
      <c r="B707" s="59" t="s">
        <v>149</v>
      </c>
      <c r="C707" s="21">
        <v>30</v>
      </c>
      <c r="D707" s="18"/>
      <c r="E707" s="11" t="s">
        <v>2</v>
      </c>
      <c r="F707" s="7"/>
      <c r="G707" s="4"/>
      <c r="H707" s="73"/>
      <c r="I707" s="38"/>
      <c r="J707" s="38" t="s">
        <v>276</v>
      </c>
      <c r="K707" s="39">
        <v>50</v>
      </c>
      <c r="L707" s="26"/>
      <c r="M707" s="4"/>
      <c r="N707" s="23"/>
      <c r="O707" s="9" t="str">
        <f t="shared" si="82"/>
        <v/>
      </c>
      <c r="P707" s="75"/>
      <c r="Q707" s="64"/>
      <c r="S707" s="40" t="str">
        <f t="shared" si="79"/>
        <v/>
      </c>
      <c r="T707" s="40" t="str">
        <f t="shared" si="80"/>
        <v/>
      </c>
    </row>
    <row r="708" spans="1:20" ht="15" customHeight="1">
      <c r="A708" s="130" t="s">
        <v>149</v>
      </c>
      <c r="B708" s="59" t="s">
        <v>149</v>
      </c>
      <c r="C708" s="21">
        <v>31</v>
      </c>
      <c r="D708" s="18"/>
      <c r="E708" s="11" t="s">
        <v>3</v>
      </c>
      <c r="F708" s="7"/>
      <c r="G708" s="4"/>
      <c r="H708" s="73"/>
      <c r="I708" s="38"/>
      <c r="J708" s="38" t="s">
        <v>276</v>
      </c>
      <c r="K708" s="39">
        <v>500</v>
      </c>
      <c r="L708" s="26"/>
      <c r="M708" s="4"/>
      <c r="N708" s="23"/>
      <c r="O708" s="9" t="str">
        <f t="shared" si="82"/>
        <v/>
      </c>
      <c r="P708" s="75"/>
      <c r="Q708" s="64"/>
      <c r="S708" s="40" t="str">
        <f t="shared" si="79"/>
        <v/>
      </c>
      <c r="T708" s="40" t="str">
        <f t="shared" si="80"/>
        <v/>
      </c>
    </row>
    <row r="709" spans="1:20" ht="4.5" customHeight="1">
      <c r="A709" s="131"/>
      <c r="B709" s="37"/>
      <c r="C709" s="17"/>
      <c r="D709" s="19"/>
      <c r="E709" s="12"/>
      <c r="F709" s="13"/>
      <c r="G709" s="14"/>
      <c r="H709" s="72"/>
      <c r="I709" s="36"/>
      <c r="J709" s="36"/>
      <c r="K709" s="36"/>
      <c r="L709" s="27"/>
      <c r="M709" s="14"/>
      <c r="N709" s="24"/>
      <c r="O709" s="15" t="str">
        <f t="shared" si="3"/>
        <v/>
      </c>
      <c r="P709" s="65"/>
      <c r="Q709" s="66"/>
      <c r="S709" s="42" t="str">
        <f t="shared" si="4"/>
        <v/>
      </c>
      <c r="T709" s="42" t="str">
        <f t="shared" si="5"/>
        <v/>
      </c>
    </row>
    <row r="710" spans="1:20" ht="15" customHeight="1">
      <c r="E710" s="2"/>
      <c r="K710" s="61"/>
      <c r="N710" s="2"/>
      <c r="O710" s="2"/>
      <c r="P710" s="67"/>
      <c r="Q710" s="67"/>
    </row>
  </sheetData>
  <autoFilter ref="B5:K710">
    <filterColumn colId="1" showButton="0"/>
    <filterColumn colId="2" showButton="0"/>
    <filterColumn colId="5"/>
  </autoFilter>
  <mergeCells count="1">
    <mergeCell ref="C5:E5"/>
  </mergeCells>
  <conditionalFormatting sqref="T6:T709">
    <cfRule type="cellIs" dxfId="349" priority="240" stopIfTrue="1" operator="equal">
      <formula>"Extra Plano"</formula>
    </cfRule>
  </conditionalFormatting>
  <conditionalFormatting sqref="S6:S709">
    <cfRule type="cellIs" dxfId="348" priority="239" stopIfTrue="1" operator="equal">
      <formula>"Alterada"</formula>
    </cfRule>
  </conditionalFormatting>
  <conditionalFormatting sqref="O6:O709">
    <cfRule type="cellIs" dxfId="347" priority="236" stopIfTrue="1" operator="equal">
      <formula>"Inserir o motivo"</formula>
    </cfRule>
    <cfRule type="cellIs" dxfId="346" priority="237" stopIfTrue="1" operator="equal">
      <formula>"situação a alterar"</formula>
    </cfRule>
    <cfRule type="cellIs" dxfId="345" priority="238" stopIfTrue="1" operator="equal">
      <formula>"sem data marcada"</formula>
    </cfRule>
  </conditionalFormatting>
  <conditionalFormatting sqref="N6:N709">
    <cfRule type="cellIs" dxfId="344" priority="233" stopIfTrue="1" operator="equal">
      <formula>"Cancelada"</formula>
    </cfRule>
    <cfRule type="cellIs" dxfId="343" priority="234" stopIfTrue="1" operator="equal">
      <formula>"Por definir"</formula>
    </cfRule>
    <cfRule type="cellIs" dxfId="342" priority="235" stopIfTrue="1" operator="equal">
      <formula>"Alterada"</formula>
    </cfRule>
  </conditionalFormatting>
  <conditionalFormatting sqref="M6:M709">
    <cfRule type="cellIs" dxfId="341" priority="231" stopIfTrue="1" operator="equal">
      <formula>"Extra Plano"</formula>
    </cfRule>
    <cfRule type="cellIs" dxfId="340" priority="232" stopIfTrue="1" operator="equal">
      <formula>"do mês anterior"</formula>
    </cfRule>
  </conditionalFormatting>
  <conditionalFormatting sqref="D6:D709">
    <cfRule type="cellIs" dxfId="339" priority="230" stopIfTrue="1" operator="greaterThan">
      <formula>0</formula>
    </cfRule>
  </conditionalFormatting>
  <conditionalFormatting sqref="C6:C709">
    <cfRule type="cellIs" dxfId="338" priority="229" stopIfTrue="1" operator="equal">
      <formula>"T"</formula>
    </cfRule>
  </conditionalFormatting>
  <conditionalFormatting sqref="E6:E709">
    <cfRule type="cellIs" dxfId="337" priority="226" stopIfTrue="1" operator="equal">
      <formula>"sábado"</formula>
    </cfRule>
    <cfRule type="cellIs" dxfId="336" priority="227" stopIfTrue="1" operator="equal">
      <formula>"domingo"</formula>
    </cfRule>
    <cfRule type="cellIs" dxfId="335" priority="228" stopIfTrue="1" operator="equal">
      <formula>"Todo o mês"</formula>
    </cfRule>
  </conditionalFormatting>
  <dataValidations count="165">
    <dataValidation type="list" allowBlank="1" showInputMessage="1" sqref="P983340:P983385 P65836:P65881 P131372:P131417 P196908:P196953 P262444:P262489 P327980:P328025 P393516:P393561 P459052:P459097 P524588:P524633 P590124:P590169 P655660:P655705 P721196:P721241 P786732:P786777 P852268:P852313 P917804:P917849">
      <formula1>#REF!</formula1>
    </dataValidation>
    <dataValidation allowBlank="1" showInputMessage="1" sqref="Q983340:Q983385 Q131372:Q131417 Q196908:Q196953 Q262444:Q262489 Q327980:Q328025 Q393516:Q393561 Q459052:Q459097 Q524588:Q524633 Q590124:Q590169 Q655660:Q655705 Q721196:Q721241 Q786732:Q786777 Q852268:Q852313 Q917804:Q917849 Q65836:Q65881 Q6:Q351 Q437:Q709"/>
    <dataValidation type="list" allowBlank="1" showInputMessage="1" showErrorMessage="1" sqref="F6:F73 F709">
      <formula1>#REF!</formula1>
    </dataValidation>
    <dataValidation type="list" allowBlank="1" showInputMessage="1" showErrorMessage="1" sqref="H6:H73 H709">
      <formula1>#REF!</formula1>
    </dataValidation>
    <dataValidation type="list" errorStyle="warning" showInputMessage="1" sqref="A6:A708">
      <formula1>#REF!</formula1>
    </dataValidation>
    <dataValidation type="list" allowBlank="1" showInputMessage="1" showErrorMessage="1" sqref="O6:O73">
      <formula1>#REF!</formula1>
    </dataValidation>
    <dataValidation type="list" allowBlank="1" showInputMessage="1" showErrorMessage="1" sqref="M6:M73">
      <formula1>#REF!</formula1>
    </dataValidation>
    <dataValidation type="list" allowBlank="1" showInputMessage="1" showErrorMessage="1" sqref="J6:J73">
      <formula1>#REF!</formula1>
    </dataValidation>
    <dataValidation type="list" allowBlank="1" showInputMessage="1" showErrorMessage="1" sqref="B6:B73">
      <formula1>#REF!</formula1>
    </dataValidation>
    <dataValidation type="list" allowBlank="1" showInputMessage="1" sqref="P6:P73 P709">
      <formula1>#REF!</formula1>
    </dataValidation>
    <dataValidation type="list" allowBlank="1" showInputMessage="1" showErrorMessage="1" sqref="D6:D73 D709">
      <formula1>#REF!</formula1>
    </dataValidation>
    <dataValidation type="list" allowBlank="1" showInputMessage="1" showErrorMessage="1" sqref="E6:E73 E709">
      <formula1>#REF!</formula1>
    </dataValidation>
    <dataValidation type="list" allowBlank="1" showInputMessage="1" showErrorMessage="1" sqref="C6:C73 C709">
      <formula1>#REF!</formula1>
    </dataValidation>
    <dataValidation type="list" allowBlank="1" showInputMessage="1" showErrorMessage="1" sqref="G6:G73 G709">
      <formula1>#REF!</formula1>
    </dataValidation>
    <dataValidation type="list" allowBlank="1" showInputMessage="1" showErrorMessage="1" sqref="N6:N73 N709">
      <formula1>#REF!</formula1>
    </dataValidation>
    <dataValidation type="list" errorStyle="warning" showInputMessage="1" sqref="A709:B709">
      <formula1>#REF!</formula1>
    </dataValidation>
    <dataValidation type="list" allowBlank="1" showInputMessage="1" sqref="M709">
      <formula1>#REF!</formula1>
    </dataValidation>
    <dataValidation type="list" allowBlank="1" showInputMessage="1" sqref="O709">
      <formula1>#REF!</formula1>
    </dataValidation>
    <dataValidation type="list" allowBlank="1" showInputMessage="1" showErrorMessage="1" sqref="G81 G120 G115:G117 G105:G107 G97 G94 G92 G83">
      <formula1>$G$75:$G$85</formula1>
    </dataValidation>
    <dataValidation type="list" allowBlank="1" showInputMessage="1" showErrorMessage="1" sqref="F74:F124">
      <formula1>$F$59:$F$998</formula1>
    </dataValidation>
    <dataValidation type="list" allowBlank="1" showInputMessage="1" showErrorMessage="1" sqref="H74:H124">
      <formula1>$H$59:$H$109</formula1>
    </dataValidation>
    <dataValidation type="list" allowBlank="1" showInputMessage="1" sqref="P74:P124">
      <formula1>$P$59:$P$60</formula1>
    </dataValidation>
    <dataValidation type="list" allowBlank="1" showInputMessage="1" showErrorMessage="1" sqref="N74:N124">
      <formula1>$N$59:$N$63</formula1>
    </dataValidation>
    <dataValidation type="list" allowBlank="1" showInputMessage="1" showErrorMessage="1" sqref="G74:G80 G121:G124 G118:G119 G84:G91 G108:G114 G95:G96 G93 G82 G98:G104">
      <formula1>$G$59:$G$69</formula1>
    </dataValidation>
    <dataValidation type="list" allowBlank="1" showInputMessage="1" showErrorMessage="1" sqref="C74:C124">
      <formula1>$C$59:$C$90</formula1>
    </dataValidation>
    <dataValidation type="list" allowBlank="1" showInputMessage="1" showErrorMessage="1" sqref="E74:E124">
      <formula1>$E$59:$E$66</formula1>
    </dataValidation>
    <dataValidation type="list" allowBlank="1" showInputMessage="1" showErrorMessage="1" sqref="D74:D124">
      <formula1>$D$59:$D$90</formula1>
    </dataValidation>
    <dataValidation type="list" allowBlank="1" showInputMessage="1" showErrorMessage="1" sqref="B74:B124">
      <formula1>$B$59:$B$70</formula1>
    </dataValidation>
    <dataValidation type="list" allowBlank="1" showInputMessage="1" showErrorMessage="1" sqref="J74:J124">
      <formula1>$J$59:$J$65</formula1>
    </dataValidation>
    <dataValidation type="list" allowBlank="1" showInputMessage="1" showErrorMessage="1" sqref="M74:M124">
      <formula1>$M$59:$M$61</formula1>
    </dataValidation>
    <dataValidation type="list" allowBlank="1" showInputMessage="1" showErrorMessage="1" sqref="O74:O124">
      <formula1>$O$59:$O$64</formula1>
    </dataValidation>
    <dataValidation type="list" allowBlank="1" showInputMessage="1" showErrorMessage="1" sqref="F125:F186">
      <formula1>$F$71:$F$963</formula1>
    </dataValidation>
    <dataValidation type="list" allowBlank="1" showInputMessage="1" showErrorMessage="1" sqref="G132:G133 G137 G148">
      <formula1>$G$92:$G$102</formula1>
    </dataValidation>
    <dataValidation type="list" allowBlank="1" showInputMessage="1" showErrorMessage="1" sqref="H125:H186">
      <formula1>$H$71:$H$123</formula1>
    </dataValidation>
    <dataValidation type="list" allowBlank="1" showInputMessage="1" sqref="P125:P186">
      <formula1>$P$71:$P$72</formula1>
    </dataValidation>
    <dataValidation type="list" allowBlank="1" showInputMessage="1" showErrorMessage="1" sqref="O125:O186">
      <formula1>$O$71:$O$76</formula1>
    </dataValidation>
    <dataValidation type="list" allowBlank="1" showInputMessage="1" showErrorMessage="1" sqref="M125:M186">
      <formula1>$M$71:$M$73</formula1>
    </dataValidation>
    <dataValidation type="list" allowBlank="1" showInputMessage="1" showErrorMessage="1" sqref="J125:J186">
      <formula1>$J$71:$J$77</formula1>
    </dataValidation>
    <dataValidation type="list" allowBlank="1" showInputMessage="1" showErrorMessage="1" sqref="B125:B186">
      <formula1>$B$71:$B$82</formula1>
    </dataValidation>
    <dataValidation type="list" allowBlank="1" showInputMessage="1" showErrorMessage="1" sqref="D125:D186">
      <formula1>$D$71:$D$102</formula1>
    </dataValidation>
    <dataValidation type="list" allowBlank="1" showInputMessage="1" showErrorMessage="1" sqref="E125:E186">
      <formula1>$E$71:$E$78</formula1>
    </dataValidation>
    <dataValidation type="list" allowBlank="1" showInputMessage="1" showErrorMessage="1" sqref="C125:C186">
      <formula1>$C$71:$C$102</formula1>
    </dataValidation>
    <dataValidation type="list" allowBlank="1" showInputMessage="1" showErrorMessage="1" sqref="G138:G147 G149:G186 G125:G131 G134:G136">
      <formula1>$G$71:$G$81</formula1>
    </dataValidation>
    <dataValidation type="list" allowBlank="1" showInputMessage="1" showErrorMessage="1" sqref="N125:N186">
      <formula1>$N$71:$N$75</formula1>
    </dataValidation>
    <dataValidation type="list" allowBlank="1" showInputMessage="1" showErrorMessage="1" sqref="F222:F229 F236:F249 F187:F195 F232:F234 F197:F200 F202:F216 F218:F220 F251:F259">
      <formula1>$F$81:$F$883</formula1>
    </dataValidation>
    <dataValidation type="list" allowBlank="1" showInputMessage="1" showErrorMessage="1" sqref="C187:C259">
      <formula1>$C$81:$C$112</formula1>
    </dataValidation>
    <dataValidation type="list" allowBlank="1" showInputMessage="1" showErrorMessage="1" sqref="N187:N259">
      <formula1>$N$81:$N$85</formula1>
    </dataValidation>
    <dataValidation type="list" allowBlank="1" showInputMessage="1" showErrorMessage="1" sqref="E196">
      <formula1>$E$86:$E$93</formula1>
    </dataValidation>
    <dataValidation type="list" allowBlank="1" showInputMessage="1" showErrorMessage="1" sqref="E187:E195 E197:E259">
      <formula1>$E$81:$E$88</formula1>
    </dataValidation>
    <dataValidation type="list" allowBlank="1" showInputMessage="1" showErrorMessage="1" sqref="H236:H249 H251:H259 H202:H216 H187:H195 H218:H220 H197:H200 H232:H234 H222:H229">
      <formula1>$H$81:$H$130</formula1>
    </dataValidation>
    <dataValidation type="list" allowBlank="1" showInputMessage="1" showErrorMessage="1" sqref="G250 G196 G221 G217 G201 G235 G231">
      <formula1>$G$86:$G$96</formula1>
    </dataValidation>
    <dataValidation type="list" allowBlank="1" showInputMessage="1" showErrorMessage="1" sqref="D250 D196 D221 D217 D201 D230:D231 D235">
      <formula1>$D$86:$D$117</formula1>
    </dataValidation>
    <dataValidation type="list" allowBlank="1" showInputMessage="1" showErrorMessage="1" sqref="B250 B196 B221 B217 B201 B230:B231 B235">
      <formula1>$B$86:$B$97</formula1>
    </dataValidation>
    <dataValidation type="list" allowBlank="1" showInputMessage="1" showErrorMessage="1" sqref="J250 J196 J221 J217 J201 J230:J231 J235">
      <formula1>$J$86:$J$92</formula1>
    </dataValidation>
    <dataValidation type="list" allowBlank="1" showInputMessage="1" showErrorMessage="1" sqref="M250 M196 M221 M217 M201 M230:M231 M235">
      <formula1>$M$86:$M$88</formula1>
    </dataValidation>
    <dataValidation type="list" allowBlank="1" showInputMessage="1" showErrorMessage="1" sqref="O250 O196 O221 O217 O201 O230:O231 O235">
      <formula1>$O$86:$O$91</formula1>
    </dataValidation>
    <dataValidation type="list" allowBlank="1" showInputMessage="1" sqref="P250 P196 P221 P217 P201 P230:P231 P235">
      <formula1>$P$86:$P$87</formula1>
    </dataValidation>
    <dataValidation type="list" allowBlank="1" showInputMessage="1" showErrorMessage="1" sqref="H250 H235 H221 H217 H201 H230:H231 H196">
      <formula1>$H$88:$H$140</formula1>
    </dataValidation>
    <dataValidation type="list" allowBlank="1" showInputMessage="1" showErrorMessage="1" sqref="F250 F196 F235 F230:F231 F221 F217 F201">
      <formula1>$F$101:$F$920</formula1>
    </dataValidation>
    <dataValidation type="list" allowBlank="1" showInputMessage="1" sqref="P236:P249 P251:P259 P202:P216 P218:P220 P197:P200 P232:P234 P187:P195 P222:P229">
      <formula1>$P$81:$P$82</formula1>
    </dataValidation>
    <dataValidation type="list" allowBlank="1" showInputMessage="1" showErrorMessage="1" sqref="G236:G249 G251:G259 G202:G216 G218:G220 G197:G200 G232:G234 G187:G195 G222:G230">
      <formula1>$G$81:$G$91</formula1>
    </dataValidation>
    <dataValidation type="list" allowBlank="1" showInputMessage="1" showErrorMessage="1" sqref="D236:D249 D251:D259 D202:D216 D218:D220 D197:D200 D232:D234 D187:D195 D222:D229">
      <formula1>$D$81:$D$112</formula1>
    </dataValidation>
    <dataValidation type="list" allowBlank="1" showInputMessage="1" showErrorMessage="1" sqref="B236:B249 B251:B259 B202:B216 B218:B220 B197:B200 B232:B234 B187:B195 B222:B229">
      <formula1>$B$81:$B$92</formula1>
    </dataValidation>
    <dataValidation type="list" allowBlank="1" showInputMessage="1" showErrorMessage="1" sqref="J236:J249 J251:J259 J202:J216 J218:J220 J197:J200 J232:J234 J187:J195 J222:J229">
      <formula1>$J$81:$J$87</formula1>
    </dataValidation>
    <dataValidation type="list" allowBlank="1" showInputMessage="1" showErrorMessage="1" sqref="M236:M249 M251:M259 M202:M216 M218:M220 M197:M200 M232:M234 M187:M195 M222:M229">
      <formula1>$M$81:$M$83</formula1>
    </dataValidation>
    <dataValidation type="list" allowBlank="1" showInputMessage="1" showErrorMessage="1" sqref="O236:O249 O251:O259 O202:O216 O218:O220 O197:O200 O232:O234 O187:O195 O222:O229">
      <formula1>$O$81:$O$86</formula1>
    </dataValidation>
    <dataValidation type="list" allowBlank="1" showInputMessage="1" showErrorMessage="1" sqref="F260:F351">
      <formula1>$F$100:$F$831</formula1>
    </dataValidation>
    <dataValidation type="list" allowBlank="1" showInputMessage="1" showErrorMessage="1" sqref="H260:H351">
      <formula1>$H$100:$H$148</formula1>
    </dataValidation>
    <dataValidation type="list" allowBlank="1" showInputMessage="1" sqref="P260:P351">
      <formula1>$P$100:$P$101</formula1>
    </dataValidation>
    <dataValidation type="list" allowBlank="1" showInputMessage="1" showErrorMessage="1" sqref="O260:O351">
      <formula1>$O$100:$O$105</formula1>
    </dataValidation>
    <dataValidation type="list" allowBlank="1" showInputMessage="1" showErrorMessage="1" sqref="M260:M351">
      <formula1>$M$100:$M$102</formula1>
    </dataValidation>
    <dataValidation type="list" allowBlank="1" showInputMessage="1" showErrorMessage="1" sqref="J260:J351">
      <formula1>$J$100:$J$106</formula1>
    </dataValidation>
    <dataValidation type="list" allowBlank="1" showInputMessage="1" showErrorMessage="1" sqref="G260:G351">
      <formula1>$G$100:$G$109</formula1>
    </dataValidation>
    <dataValidation type="list" allowBlank="1" showInputMessage="1" showErrorMessage="1" sqref="N260:N351">
      <formula1>$N$100:$N$104</formula1>
    </dataValidation>
    <dataValidation type="list" allowBlank="1" showInputMessage="1" showErrorMessage="1" sqref="B260:B351">
      <formula1>$B$100:$B$111</formula1>
    </dataValidation>
    <dataValidation type="list" allowBlank="1" showInputMessage="1" showErrorMessage="1" sqref="D260:D351">
      <formula1>$D$100:$D$131</formula1>
    </dataValidation>
    <dataValidation type="list" allowBlank="1" showInputMessage="1" showErrorMessage="1" sqref="E260:E351">
      <formula1>$E$100:$E$107</formula1>
    </dataValidation>
    <dataValidation type="list" allowBlank="1" showInputMessage="1" showErrorMessage="1" sqref="C260:C351">
      <formula1>$C$100:$C$131</formula1>
    </dataValidation>
    <dataValidation type="list" allowBlank="1" showInputMessage="1" showErrorMessage="1" sqref="F352:F436">
      <formula1>$F$93:$F$764</formula1>
    </dataValidation>
    <dataValidation type="list" allowBlank="1" showInputMessage="1" showErrorMessage="1" sqref="G352:G436">
      <formula1>$G$93:$G$103</formula1>
    </dataValidation>
    <dataValidation type="list" allowBlank="1" showInputMessage="1" showErrorMessage="1" sqref="H352:H436">
      <formula1>$H$93:$H$141</formula1>
    </dataValidation>
    <dataValidation type="list" allowBlank="1" showInputMessage="1" sqref="P352:Q436">
      <formula1>$P$93:$P$94</formula1>
    </dataValidation>
    <dataValidation type="list" allowBlank="1" showInputMessage="1" showErrorMessage="1" sqref="N352:N436">
      <formula1>$N$93:$N$97</formula1>
    </dataValidation>
    <dataValidation type="list" allowBlank="1" showInputMessage="1" showErrorMessage="1" sqref="C352:C436">
      <formula1>$C$93:$C$124</formula1>
    </dataValidation>
    <dataValidation type="list" allowBlank="1" showInputMessage="1" showErrorMessage="1" sqref="E352:E436">
      <formula1>$E$93:$E$100</formula1>
    </dataValidation>
    <dataValidation type="list" allowBlank="1" showInputMessage="1" showErrorMessage="1" sqref="D352:D436">
      <formula1>$D$93:$D$124</formula1>
    </dataValidation>
    <dataValidation type="list" allowBlank="1" showInputMessage="1" showErrorMessage="1" sqref="B352:B436">
      <formula1>$B$93:$B$104</formula1>
    </dataValidation>
    <dataValidation type="list" allowBlank="1" showInputMessage="1" showErrorMessage="1" sqref="J352:J436">
      <formula1>$J$93:$J$99</formula1>
    </dataValidation>
    <dataValidation type="list" allowBlank="1" showInputMessage="1" showErrorMessage="1" sqref="M352:M436">
      <formula1>$M$93:$M$95</formula1>
    </dataValidation>
    <dataValidation type="list" allowBlank="1" showInputMessage="1" showErrorMessage="1" sqref="O352:O436">
      <formula1>$O$93:$O$98</formula1>
    </dataValidation>
    <dataValidation type="list" allowBlank="1" showInputMessage="1" showErrorMessage="1" sqref="F437:F486">
      <formula1>$F$58:$F$407</formula1>
    </dataValidation>
    <dataValidation type="list" allowBlank="1" showInputMessage="1" showErrorMessage="1" sqref="H437:H486">
      <formula1>$H$58:$H$104</formula1>
    </dataValidation>
    <dataValidation type="list" allowBlank="1" showInputMessage="1" sqref="P437:P486">
      <formula1>$P$58:$P$59</formula1>
    </dataValidation>
    <dataValidation type="list" allowBlank="1" showInputMessage="1" showErrorMessage="1" sqref="O437:O486">
      <formula1>$O$58:$O$63</formula1>
    </dataValidation>
    <dataValidation type="list" allowBlank="1" showInputMessage="1" showErrorMessage="1" sqref="M437:M486">
      <formula1>$M$58:$M$60</formula1>
    </dataValidation>
    <dataValidation type="list" allowBlank="1" showInputMessage="1" showErrorMessage="1" sqref="J437:J486">
      <formula1>$J$58:$J$64</formula1>
    </dataValidation>
    <dataValidation type="list" allowBlank="1" showInputMessage="1" showErrorMessage="1" sqref="B437:B486">
      <formula1>$B$58:$B$68</formula1>
    </dataValidation>
    <dataValidation type="list" allowBlank="1" showInputMessage="1" showErrorMessage="1" sqref="D437:D486">
      <formula1>$D$58:$D$89</formula1>
    </dataValidation>
    <dataValidation type="list" allowBlank="1" showInputMessage="1" showErrorMessage="1" sqref="E437:E486">
      <formula1>$E$58:$E$65</formula1>
    </dataValidation>
    <dataValidation type="list" allowBlank="1" showInputMessage="1" showErrorMessage="1" sqref="C437:C486">
      <formula1>$C$58:$C$89</formula1>
    </dataValidation>
    <dataValidation type="list" allowBlank="1" showInputMessage="1" showErrorMessage="1" sqref="G437:G486">
      <formula1>$G$58:$G$67</formula1>
    </dataValidation>
    <dataValidation type="list" allowBlank="1" showInputMessage="1" showErrorMessage="1" sqref="N437:N486">
      <formula1>$N$58:$N$62</formula1>
    </dataValidation>
    <dataValidation type="list" allowBlank="1" showInputMessage="1" showErrorMessage="1" sqref="F487:F527">
      <formula1>$F$52:$F$389</formula1>
    </dataValidation>
    <dataValidation type="list" allowBlank="1" showInputMessage="1" showErrorMessage="1" sqref="H487:H527">
      <formula1>$H$52:$H$99</formula1>
    </dataValidation>
    <dataValidation type="list" allowBlank="1" showInputMessage="1" sqref="P487:P527">
      <formula1>$P$52:$P$53</formula1>
    </dataValidation>
    <dataValidation type="list" allowBlank="1" showInputMessage="1" showErrorMessage="1" sqref="N487:N527">
      <formula1>$N$52:$N$56</formula1>
    </dataValidation>
    <dataValidation type="list" allowBlank="1" showInputMessage="1" showErrorMessage="1" sqref="G487:G527">
      <formula1>$G$52:$G$62</formula1>
    </dataValidation>
    <dataValidation type="list" allowBlank="1" showInputMessage="1" showErrorMessage="1" sqref="C487:C527">
      <formula1>$C$52:$C$83</formula1>
    </dataValidation>
    <dataValidation type="list" allowBlank="1" showInputMessage="1" showErrorMessage="1" sqref="E487:E527">
      <formula1>$E$52:$E$59</formula1>
    </dataValidation>
    <dataValidation type="list" allowBlank="1" showInputMessage="1" showErrorMessage="1" sqref="D487:D527">
      <formula1>$D$52:$D$83</formula1>
    </dataValidation>
    <dataValidation type="list" allowBlank="1" showInputMessage="1" showErrorMessage="1" sqref="B487:B527">
      <formula1>$B$52:$B$63</formula1>
    </dataValidation>
    <dataValidation type="list" allowBlank="1" showInputMessage="1" showErrorMessage="1" sqref="J487:J527">
      <formula1>$J$52:$J$58</formula1>
    </dataValidation>
    <dataValidation type="list" allowBlank="1" showInputMessage="1" showErrorMessage="1" sqref="M487:M527">
      <formula1>$M$52:$M$54</formula1>
    </dataValidation>
    <dataValidation type="list" allowBlank="1" showInputMessage="1" showErrorMessage="1" sqref="O487:O527">
      <formula1>$O$52:$O$57</formula1>
    </dataValidation>
    <dataValidation type="list" allowBlank="1" showInputMessage="1" showErrorMessage="1" sqref="F528:F573">
      <formula1>$F$60:$F$402</formula1>
    </dataValidation>
    <dataValidation type="list" allowBlank="1" showInputMessage="1" showErrorMessage="1" sqref="H528:H573">
      <formula1>$H$60:$H$107</formula1>
    </dataValidation>
    <dataValidation type="list" allowBlank="1" showInputMessage="1" sqref="P528:P573">
      <formula1>$P$60:$P$61</formula1>
    </dataValidation>
    <dataValidation type="list" allowBlank="1" showInputMessage="1" showErrorMessage="1" sqref="O528:O573">
      <formula1>$O$60:$O$65</formula1>
    </dataValidation>
    <dataValidation type="list" allowBlank="1" showInputMessage="1" showErrorMessage="1" sqref="M528:M573">
      <formula1>$M$60:$M$62</formula1>
    </dataValidation>
    <dataValidation type="list" allowBlank="1" showInputMessage="1" showErrorMessage="1" sqref="J528:J573">
      <formula1>$J$60:$J$66</formula1>
    </dataValidation>
    <dataValidation type="list" allowBlank="1" showInputMessage="1" showErrorMessage="1" sqref="B528:B573">
      <formula1>$B$60:$B$71</formula1>
    </dataValidation>
    <dataValidation type="list" allowBlank="1" showInputMessage="1" showErrorMessage="1" sqref="D528:D573">
      <formula1>$D$60:$D$91</formula1>
    </dataValidation>
    <dataValidation type="list" allowBlank="1" showInputMessage="1" showErrorMessage="1" sqref="E528:E573">
      <formula1>$E$60:$E$67</formula1>
    </dataValidation>
    <dataValidation type="list" allowBlank="1" showInputMessage="1" showErrorMessage="1" sqref="C528:C573">
      <formula1>$C$60:$C$91</formula1>
    </dataValidation>
    <dataValidation type="list" allowBlank="1" showInputMessage="1" showErrorMessage="1" sqref="G528:G573">
      <formula1>$G$60:$G$70</formula1>
    </dataValidation>
    <dataValidation type="list" allowBlank="1" showInputMessage="1" showErrorMessage="1" sqref="N528:N573">
      <formula1>$N$60:$N$64</formula1>
    </dataValidation>
    <dataValidation type="list" allowBlank="1" showInputMessage="1" showErrorMessage="1" sqref="F606 F630:F669 F624:F628">
      <formula1>$F$63:$F$401</formula1>
    </dataValidation>
    <dataValidation type="list" allowBlank="1" showInputMessage="1" showErrorMessage="1" sqref="F574:F605 F607:F623">
      <formula1>$F$63:$F$407</formula1>
    </dataValidation>
    <dataValidation type="list" allowBlank="1" showInputMessage="1" showErrorMessage="1" sqref="G606 G630:G669 G624:G628">
      <formula1>$G$63:$G$72</formula1>
    </dataValidation>
    <dataValidation type="list" allowBlank="1" showInputMessage="1" showErrorMessage="1" sqref="B606 B630:B669 B624:B628">
      <formula1>$B$63:$B$73</formula1>
    </dataValidation>
    <dataValidation type="list" allowBlank="1" showInputMessage="1" showErrorMessage="1" sqref="G574:G605 G607:G623">
      <formula1>$G$63:$G$73</formula1>
    </dataValidation>
    <dataValidation type="list" allowBlank="1" showInputMessage="1" showErrorMessage="1" sqref="H574:H628 H630:H669">
      <formula1>$H$63:$H$110</formula1>
    </dataValidation>
    <dataValidation type="list" allowBlank="1" showInputMessage="1" sqref="P574:P628 P630:P669">
      <formula1>$P$63:$P$64</formula1>
    </dataValidation>
    <dataValidation type="list" allowBlank="1" showInputMessage="1" showErrorMessage="1" sqref="N574:N628 N630:N669">
      <formula1>$N$63:$N$67</formula1>
    </dataValidation>
    <dataValidation type="list" allowBlank="1" showInputMessage="1" showErrorMessage="1" sqref="C574:C628 C630:C669">
      <formula1>$C$63:$C$94</formula1>
    </dataValidation>
    <dataValidation type="list" allowBlank="1" showInputMessage="1" showErrorMessage="1" sqref="E574:E623">
      <formula1>$E$63:$E$70</formula1>
    </dataValidation>
    <dataValidation type="list" allowBlank="1" showInputMessage="1" showErrorMessage="1" sqref="D574:D628 D630:D669">
      <formula1>$D$63:$D$94</formula1>
    </dataValidation>
    <dataValidation type="list" allowBlank="1" showInputMessage="1" showErrorMessage="1" sqref="B574:B605 B607:B623">
      <formula1>$B$63:$B$74</formula1>
    </dataValidation>
    <dataValidation type="list" allowBlank="1" showInputMessage="1" showErrorMessage="1" sqref="J574:J628 J630:J669">
      <formula1>$J$63:$J$69</formula1>
    </dataValidation>
    <dataValidation type="list" allowBlank="1" showInputMessage="1" showErrorMessage="1" sqref="M574:M628 M630:M669">
      <formula1>$M$63:$M$65</formula1>
    </dataValidation>
    <dataValidation type="list" allowBlank="1" showInputMessage="1" showErrorMessage="1" sqref="O574:O669">
      <formula1>$O$63:$O$68</formula1>
    </dataValidation>
    <dataValidation type="list" allowBlank="1" showInputMessage="1" showErrorMessage="1" sqref="M629">
      <formula1>$M$64:$M$66</formula1>
    </dataValidation>
    <dataValidation type="list" allowBlank="1" showInputMessage="1" showErrorMessage="1" sqref="J629">
      <formula1>$J$64:$J$70</formula1>
    </dataValidation>
    <dataValidation type="list" allowBlank="1" showInputMessage="1" showErrorMessage="1" sqref="D629">
      <formula1>$D$64:$D$95</formula1>
    </dataValidation>
    <dataValidation type="list" allowBlank="1" showInputMessage="1" showErrorMessage="1" sqref="E629">
      <formula1>$E$64:$E$71</formula1>
    </dataValidation>
    <dataValidation type="list" allowBlank="1" showInputMessage="1" showErrorMessage="1" sqref="C629">
      <formula1>$C$64:$C$95</formula1>
    </dataValidation>
    <dataValidation type="list" allowBlank="1" showInputMessage="1" showErrorMessage="1" sqref="N629">
      <formula1>$N$64:$N$68</formula1>
    </dataValidation>
    <dataValidation type="list" allowBlank="1" showInputMessage="1" sqref="P629">
      <formula1>$P$64:$P$65</formula1>
    </dataValidation>
    <dataValidation type="list" allowBlank="1" showInputMessage="1" showErrorMessage="1" sqref="H629">
      <formula1>$H$64:$H$111</formula1>
    </dataValidation>
    <dataValidation type="list" allowBlank="1" showInputMessage="1" showErrorMessage="1" sqref="B629">
      <formula1>$B$64:$B$74</formula1>
    </dataValidation>
    <dataValidation type="list" allowBlank="1" showInputMessage="1" showErrorMessage="1" sqref="G629">
      <formula1>$G$64:$G$73</formula1>
    </dataValidation>
    <dataValidation type="list" allowBlank="1" showInputMessage="1" showErrorMessage="1" sqref="F629">
      <formula1>$F$65:$F$403</formula1>
    </dataValidation>
    <dataValidation type="list" allowBlank="1" showInputMessage="1" showErrorMessage="1" sqref="E624:E628 E630:E669">
      <formula1>$E$63:$E$69</formula1>
    </dataValidation>
    <dataValidation type="list" allowBlank="1" showInputMessage="1" showErrorMessage="1" sqref="F670:F708">
      <formula1>$F$53:$F$392</formula1>
    </dataValidation>
    <dataValidation type="list" allowBlank="1" showInputMessage="1" showErrorMessage="1" sqref="H670:H708">
      <formula1>$H$53:$H$100</formula1>
    </dataValidation>
    <dataValidation type="list" allowBlank="1" showInputMessage="1" sqref="P670:P708">
      <formula1>$P$53:$P$54</formula1>
    </dataValidation>
    <dataValidation type="list" allowBlank="1" showInputMessage="1" showErrorMessage="1" sqref="O670:O708">
      <formula1>$O$53:$O$58</formula1>
    </dataValidation>
    <dataValidation type="list" allowBlank="1" showInputMessage="1" showErrorMessage="1" sqref="M670:M708">
      <formula1>$M$53:$M$55</formula1>
    </dataValidation>
    <dataValidation type="list" allowBlank="1" showInputMessage="1" showErrorMessage="1" sqref="J670:J708">
      <formula1>$J$53:$J$59</formula1>
    </dataValidation>
    <dataValidation type="list" allowBlank="1" showInputMessage="1" showErrorMessage="1" sqref="B670:B708">
      <formula1>$B$53:$B$64</formula1>
    </dataValidation>
    <dataValidation type="list" allowBlank="1" showInputMessage="1" showErrorMessage="1" sqref="D670:D708">
      <formula1>$D$53:$D$84</formula1>
    </dataValidation>
    <dataValidation type="list" allowBlank="1" showInputMessage="1" showErrorMessage="1" sqref="E670:E708">
      <formula1>$E$53:$E$60</formula1>
    </dataValidation>
    <dataValidation type="list" allowBlank="1" showInputMessage="1" showErrorMessage="1" sqref="C670:C708">
      <formula1>$C$53:$C$84</formula1>
    </dataValidation>
    <dataValidation type="list" allowBlank="1" showInputMessage="1" showErrorMessage="1" sqref="G670:G708">
      <formula1>$G$53:$G$63</formula1>
    </dataValidation>
    <dataValidation type="list" allowBlank="1" showInputMessage="1" showErrorMessage="1" sqref="N670:N708">
      <formula1>$N$53:$N$57</formula1>
    </dataValidation>
  </dataValidations>
  <pageMargins left="0.31496062992125984" right="0.19685039370078741" top="0.47244094488188981" bottom="0.31496062992125984" header="0" footer="0"/>
  <pageSetup paperSize="9" scale="87" orientation="landscape" r:id="rId1"/>
  <headerFooter alignWithMargins="0">
    <oddFooter>&amp;R&amp;"Arial,Itálico"&amp;8&amp;P/&amp;N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6"/>
  </sheetPr>
  <dimension ref="A2:U402"/>
  <sheetViews>
    <sheetView showGridLines="0" zoomScale="90" zoomScaleNormal="90" workbookViewId="0">
      <pane ySplit="5" topLeftCell="A46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510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 t="shared" ref="A6" si="0">IF(B6="","",)</f>
        <v/>
      </c>
      <c r="B6" s="30"/>
      <c r="C6" s="59" t="s">
        <v>146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>CONCATENATE(N6,O6)</f>
        <v>Plano AnualRealizada</v>
      </c>
      <c r="U6" s="40" t="str">
        <f>CONCATENATE(N6,H6)</f>
        <v>Plano AnualBiblioteca</v>
      </c>
    </row>
    <row r="7" spans="1:21" ht="15" customHeight="1">
      <c r="A7" s="32" t="str">
        <f t="shared" ref="A7:A46" si="2">IF(B7="","",)</f>
        <v/>
      </c>
      <c r="B7" s="30"/>
      <c r="C7" s="59" t="s">
        <v>146</v>
      </c>
      <c r="D7" s="21">
        <v>1</v>
      </c>
      <c r="E7" s="18"/>
      <c r="F7" s="11" t="s">
        <v>1</v>
      </c>
      <c r="G7" s="7"/>
      <c r="H7" s="4"/>
      <c r="I7" s="73"/>
      <c r="J7" s="38"/>
      <c r="K7" s="38" t="s">
        <v>276</v>
      </c>
      <c r="L7" s="39">
        <v>20</v>
      </c>
      <c r="M7" s="26"/>
      <c r="N7" s="4"/>
      <c r="O7" s="23"/>
      <c r="P7" s="9" t="str">
        <f t="shared" ref="P7:P57" si="3">IF(O7="Cancelada","Inserir o motivo",IF(O7="Alterada","Inserir o motivo",IF(O7="Definida","situação a alterar",IF(O7="","",IF(O7="Por definir","sem data marcada",IF(O7="Realizada","-----"))))))</f>
        <v/>
      </c>
      <c r="Q7" s="75"/>
      <c r="R7" s="64"/>
      <c r="T7" s="40" t="str">
        <f>CONCATENATE(N7,O7)</f>
        <v/>
      </c>
      <c r="U7" s="40" t="str">
        <f>CONCATENATE(N7,H7)</f>
        <v/>
      </c>
    </row>
    <row r="8" spans="1:21" ht="15" customHeight="1">
      <c r="A8" s="32" t="str">
        <f t="shared" ref="A8:A15" si="4">IF(B8="","",)</f>
        <v/>
      </c>
      <c r="B8" s="30"/>
      <c r="C8" s="59" t="s">
        <v>146</v>
      </c>
      <c r="D8" s="21">
        <v>2</v>
      </c>
      <c r="E8" s="18"/>
      <c r="F8" s="11" t="s">
        <v>2</v>
      </c>
      <c r="G8" s="7"/>
      <c r="H8" s="4"/>
      <c r="I8" s="73"/>
      <c r="J8" s="38"/>
      <c r="K8" s="38" t="s">
        <v>276</v>
      </c>
      <c r="L8" s="39">
        <v>500</v>
      </c>
      <c r="M8" s="26"/>
      <c r="N8" s="4"/>
      <c r="O8" s="23"/>
      <c r="P8" s="9" t="str">
        <f t="shared" ref="P8:P15" si="5">IF(O8="Cancelada","Inserir o motivo",IF(O8="Alterada","Inserir o motivo",IF(O8="Definida","situação a alterar",IF(O8="","",IF(O8="Por definir","sem data marcada",IF(O8="Realizada","-----"))))))</f>
        <v/>
      </c>
      <c r="Q8" s="75"/>
      <c r="R8" s="64"/>
      <c r="T8" s="40" t="str">
        <f t="shared" ref="T8:T15" si="6">CONCATENATE(N8,O8)</f>
        <v/>
      </c>
      <c r="U8" s="40" t="str">
        <f t="shared" ref="U8:U15" si="7">CONCATENATE(N8,H8)</f>
        <v/>
      </c>
    </row>
    <row r="9" spans="1:21" ht="15" customHeight="1">
      <c r="A9" s="32" t="str">
        <f t="shared" si="4"/>
        <v/>
      </c>
      <c r="B9" s="30"/>
      <c r="C9" s="59" t="s">
        <v>146</v>
      </c>
      <c r="D9" s="21">
        <v>3</v>
      </c>
      <c r="E9" s="18"/>
      <c r="F9" s="11" t="s">
        <v>3</v>
      </c>
      <c r="G9" s="7"/>
      <c r="H9" s="4"/>
      <c r="I9" s="73"/>
      <c r="J9" s="38"/>
      <c r="K9" s="38" t="s">
        <v>276</v>
      </c>
      <c r="L9" s="39">
        <v>500</v>
      </c>
      <c r="M9" s="26"/>
      <c r="N9" s="4"/>
      <c r="O9" s="23"/>
      <c r="P9" s="9" t="str">
        <f t="shared" si="5"/>
        <v/>
      </c>
      <c r="Q9" s="75"/>
      <c r="R9" s="64"/>
      <c r="T9" s="40" t="str">
        <f t="shared" si="6"/>
        <v/>
      </c>
      <c r="U9" s="40" t="str">
        <f t="shared" si="7"/>
        <v/>
      </c>
    </row>
    <row r="10" spans="1:21" ht="15" customHeight="1">
      <c r="A10" s="32" t="str">
        <f t="shared" si="4"/>
        <v/>
      </c>
      <c r="B10" s="30"/>
      <c r="C10" s="59" t="s">
        <v>146</v>
      </c>
      <c r="D10" s="21">
        <v>4</v>
      </c>
      <c r="E10" s="18"/>
      <c r="F10" s="11" t="s">
        <v>4</v>
      </c>
      <c r="G10" s="7"/>
      <c r="H10" s="4"/>
      <c r="I10" s="73"/>
      <c r="J10" s="38"/>
      <c r="K10" s="38" t="s">
        <v>276</v>
      </c>
      <c r="L10" s="39">
        <v>500</v>
      </c>
      <c r="M10" s="26"/>
      <c r="N10" s="4"/>
      <c r="O10" s="23"/>
      <c r="P10" s="9" t="str">
        <f t="shared" si="5"/>
        <v/>
      </c>
      <c r="Q10" s="75"/>
      <c r="R10" s="64"/>
      <c r="T10" s="40" t="str">
        <f t="shared" si="6"/>
        <v/>
      </c>
      <c r="U10" s="40" t="str">
        <f t="shared" si="7"/>
        <v/>
      </c>
    </row>
    <row r="11" spans="1:21" ht="15" customHeight="1">
      <c r="A11" s="32" t="str">
        <f t="shared" si="4"/>
        <v/>
      </c>
      <c r="B11" s="30"/>
      <c r="C11" s="59" t="s">
        <v>146</v>
      </c>
      <c r="D11" s="21">
        <v>5</v>
      </c>
      <c r="E11" s="18"/>
      <c r="F11" s="11" t="s">
        <v>5</v>
      </c>
      <c r="G11" s="7"/>
      <c r="H11" s="4"/>
      <c r="I11" s="73"/>
      <c r="J11" s="38"/>
      <c r="K11" s="38" t="s">
        <v>276</v>
      </c>
      <c r="L11" s="39">
        <v>500</v>
      </c>
      <c r="M11" s="26"/>
      <c r="N11" s="4"/>
      <c r="O11" s="23"/>
      <c r="P11" s="9" t="str">
        <f t="shared" si="5"/>
        <v/>
      </c>
      <c r="Q11" s="75"/>
      <c r="R11" s="64"/>
      <c r="T11" s="40" t="str">
        <f t="shared" si="6"/>
        <v/>
      </c>
      <c r="U11" s="40" t="str">
        <f t="shared" si="7"/>
        <v/>
      </c>
    </row>
    <row r="12" spans="1:21" ht="15" customHeight="1">
      <c r="A12" s="32" t="str">
        <f t="shared" ref="A12" si="8">IF(B12="","",)</f>
        <v/>
      </c>
      <c r="B12" s="30"/>
      <c r="C12" s="59" t="s">
        <v>146</v>
      </c>
      <c r="D12" s="21">
        <v>6</v>
      </c>
      <c r="E12" s="18" t="s">
        <v>100</v>
      </c>
      <c r="F12" s="11" t="s">
        <v>6</v>
      </c>
      <c r="G12" s="7" t="s">
        <v>696</v>
      </c>
      <c r="H12" s="4" t="s">
        <v>13</v>
      </c>
      <c r="I12" s="73" t="s">
        <v>414</v>
      </c>
      <c r="J12" s="38"/>
      <c r="K12" s="38" t="s">
        <v>276</v>
      </c>
      <c r="L12" s="39">
        <v>500</v>
      </c>
      <c r="M12" s="26"/>
      <c r="N12" s="4" t="s">
        <v>20</v>
      </c>
      <c r="O12" s="23" t="s">
        <v>7</v>
      </c>
      <c r="P12" s="9" t="str">
        <f t="shared" ref="P12" si="9"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ref="T12" si="10">CONCATENATE(N12,O12)</f>
        <v>Plano AnualRealizada</v>
      </c>
      <c r="U12" s="40" t="str">
        <f t="shared" ref="U12" si="11">CONCATENATE(N12,H12)</f>
        <v>Plano AnualMuseu</v>
      </c>
    </row>
    <row r="13" spans="1:21" ht="15" customHeight="1">
      <c r="A13" s="32" t="str">
        <f t="shared" si="4"/>
        <v/>
      </c>
      <c r="B13" s="30"/>
      <c r="C13" s="59" t="s">
        <v>146</v>
      </c>
      <c r="D13" s="21">
        <v>6</v>
      </c>
      <c r="E13" s="18"/>
      <c r="F13" s="11" t="s">
        <v>6</v>
      </c>
      <c r="G13" s="7" t="s">
        <v>248</v>
      </c>
      <c r="H13" s="4" t="s">
        <v>153</v>
      </c>
      <c r="I13" s="73" t="s">
        <v>441</v>
      </c>
      <c r="J13" s="38"/>
      <c r="K13" s="38" t="s">
        <v>276</v>
      </c>
      <c r="L13" s="39">
        <v>500</v>
      </c>
      <c r="M13" s="26"/>
      <c r="N13" s="4" t="s">
        <v>20</v>
      </c>
      <c r="O13" s="23" t="s">
        <v>7</v>
      </c>
      <c r="P13" s="9" t="str">
        <f t="shared" si="5"/>
        <v>-----</v>
      </c>
      <c r="Q13" s="75"/>
      <c r="R13" s="64"/>
      <c r="T13" s="40" t="str">
        <f t="shared" si="6"/>
        <v>Plano AnualRealizada</v>
      </c>
      <c r="U13" s="40" t="str">
        <f t="shared" si="7"/>
        <v>Plano AnualCultura</v>
      </c>
    </row>
    <row r="14" spans="1:21" ht="15" customHeight="1">
      <c r="A14" s="32" t="str">
        <f t="shared" si="4"/>
        <v/>
      </c>
      <c r="B14" s="30"/>
      <c r="C14" s="59" t="s">
        <v>146</v>
      </c>
      <c r="D14" s="21">
        <v>7</v>
      </c>
      <c r="E14" s="18"/>
      <c r="F14" s="11" t="s">
        <v>0</v>
      </c>
      <c r="G14" s="7" t="s">
        <v>248</v>
      </c>
      <c r="H14" s="4" t="s">
        <v>153</v>
      </c>
      <c r="I14" s="73" t="s">
        <v>540</v>
      </c>
      <c r="J14" s="38"/>
      <c r="K14" s="38" t="s">
        <v>276</v>
      </c>
      <c r="L14" s="39">
        <v>500</v>
      </c>
      <c r="M14" s="26"/>
      <c r="N14" s="4" t="s">
        <v>20</v>
      </c>
      <c r="O14" s="23" t="s">
        <v>7</v>
      </c>
      <c r="P14" s="9" t="str">
        <f t="shared" si="5"/>
        <v>-----</v>
      </c>
      <c r="Q14" s="75"/>
      <c r="R14" s="64"/>
      <c r="T14" s="40" t="str">
        <f t="shared" si="6"/>
        <v>Plano AnualRealizada</v>
      </c>
      <c r="U14" s="40" t="str">
        <f t="shared" si="7"/>
        <v>Plano AnualCultura</v>
      </c>
    </row>
    <row r="15" spans="1:21" ht="15" customHeight="1">
      <c r="A15" s="32" t="str">
        <f t="shared" si="4"/>
        <v/>
      </c>
      <c r="B15" s="30"/>
      <c r="C15" s="59" t="s">
        <v>146</v>
      </c>
      <c r="D15" s="21">
        <v>8</v>
      </c>
      <c r="E15" s="18" t="s">
        <v>87</v>
      </c>
      <c r="F15" s="11" t="s">
        <v>1</v>
      </c>
      <c r="G15" s="7" t="s">
        <v>695</v>
      </c>
      <c r="H15" s="4" t="s">
        <v>11</v>
      </c>
      <c r="I15" s="73" t="s">
        <v>418</v>
      </c>
      <c r="J15" s="38"/>
      <c r="K15" s="38" t="s">
        <v>276</v>
      </c>
      <c r="L15" s="39">
        <v>500</v>
      </c>
      <c r="M15" s="26"/>
      <c r="N15" s="4" t="s">
        <v>20</v>
      </c>
      <c r="O15" s="23" t="s">
        <v>7</v>
      </c>
      <c r="P15" s="9" t="str">
        <f t="shared" si="5"/>
        <v>-----</v>
      </c>
      <c r="Q15" s="75"/>
      <c r="R15" s="64"/>
      <c r="T15" s="40" t="str">
        <f t="shared" si="6"/>
        <v>Plano AnualRealizada</v>
      </c>
      <c r="U15" s="40" t="str">
        <f t="shared" si="7"/>
        <v>Plano AnualDesporto</v>
      </c>
    </row>
    <row r="16" spans="1:21" ht="15" customHeight="1">
      <c r="A16" s="32" t="str">
        <f t="shared" si="2"/>
        <v/>
      </c>
      <c r="B16" s="30"/>
      <c r="C16" s="59" t="s">
        <v>146</v>
      </c>
      <c r="D16" s="21">
        <v>8</v>
      </c>
      <c r="E16" s="18"/>
      <c r="F16" s="11" t="s">
        <v>1</v>
      </c>
      <c r="G16" s="7" t="s">
        <v>248</v>
      </c>
      <c r="H16" s="4" t="s">
        <v>153</v>
      </c>
      <c r="I16" s="73" t="s">
        <v>441</v>
      </c>
      <c r="J16" s="38"/>
      <c r="K16" s="38" t="s">
        <v>276</v>
      </c>
      <c r="L16" s="39">
        <v>500</v>
      </c>
      <c r="M16" s="26"/>
      <c r="N16" s="4" t="s">
        <v>20</v>
      </c>
      <c r="O16" s="23" t="s">
        <v>7</v>
      </c>
      <c r="P16" s="9" t="str">
        <f t="shared" si="3"/>
        <v>-----</v>
      </c>
      <c r="Q16" s="75"/>
      <c r="R16" s="64"/>
      <c r="T16" s="40" t="str">
        <f t="shared" ref="T16:T57" si="12">CONCATENATE(N16,O16)</f>
        <v>Plano AnualRealizada</v>
      </c>
      <c r="U16" s="40" t="str">
        <f t="shared" ref="U16:U57" si="13">CONCATENATE(N16,H16)</f>
        <v>Plano AnualCultura</v>
      </c>
    </row>
    <row r="17" spans="1:21" ht="15" customHeight="1">
      <c r="A17" s="32" t="str">
        <f t="shared" si="2"/>
        <v/>
      </c>
      <c r="B17" s="30"/>
      <c r="C17" s="59" t="s">
        <v>146</v>
      </c>
      <c r="D17" s="21">
        <v>9</v>
      </c>
      <c r="E17" s="18"/>
      <c r="F17" s="11" t="s">
        <v>2</v>
      </c>
      <c r="G17" s="7" t="s">
        <v>15</v>
      </c>
      <c r="H17" s="4" t="s">
        <v>15</v>
      </c>
      <c r="I17" s="73" t="s">
        <v>441</v>
      </c>
      <c r="J17" s="38"/>
      <c r="K17" s="38" t="s">
        <v>276</v>
      </c>
      <c r="L17" s="39">
        <v>500</v>
      </c>
      <c r="M17" s="26"/>
      <c r="N17" s="4" t="s">
        <v>20</v>
      </c>
      <c r="O17" s="23" t="s">
        <v>7</v>
      </c>
      <c r="P17" s="9"/>
      <c r="Q17" s="75"/>
      <c r="R17" s="64"/>
      <c r="T17" s="40" t="str">
        <f t="shared" si="12"/>
        <v>Plano AnualRealizada</v>
      </c>
      <c r="U17" s="40" t="str">
        <f t="shared" si="13"/>
        <v>Plano AnualCinema</v>
      </c>
    </row>
    <row r="18" spans="1:21" ht="15" customHeight="1">
      <c r="A18" s="32" t="str">
        <f t="shared" ref="A18:A19" si="14">IF(B18="","",)</f>
        <v/>
      </c>
      <c r="B18" s="30"/>
      <c r="C18" s="59" t="s">
        <v>146</v>
      </c>
      <c r="D18" s="21">
        <v>9</v>
      </c>
      <c r="E18" s="18" t="s">
        <v>87</v>
      </c>
      <c r="F18" s="11" t="s">
        <v>2</v>
      </c>
      <c r="G18" s="7" t="s">
        <v>329</v>
      </c>
      <c r="H18" s="4" t="s">
        <v>153</v>
      </c>
      <c r="I18" s="73" t="s">
        <v>438</v>
      </c>
      <c r="J18" s="38"/>
      <c r="K18" s="38" t="s">
        <v>276</v>
      </c>
      <c r="L18" s="39">
        <v>350</v>
      </c>
      <c r="M18" s="26"/>
      <c r="N18" s="4"/>
      <c r="O18" s="23" t="s">
        <v>50</v>
      </c>
      <c r="P18" s="9" t="s">
        <v>51</v>
      </c>
      <c r="Q18" s="75"/>
      <c r="R18" s="64"/>
      <c r="T18" s="40" t="str">
        <f t="shared" ref="T18:T24" si="15">CONCATENATE(N18,O18)</f>
        <v>Alterada</v>
      </c>
      <c r="U18" s="40" t="str">
        <f t="shared" ref="U18:U24" si="16">CONCATENATE(N18,H18)</f>
        <v>Cultura</v>
      </c>
    </row>
    <row r="19" spans="1:21" ht="15" customHeight="1">
      <c r="A19" s="32" t="str">
        <f t="shared" si="14"/>
        <v/>
      </c>
      <c r="B19" s="30"/>
      <c r="C19" s="59" t="s">
        <v>146</v>
      </c>
      <c r="D19" s="21">
        <v>10</v>
      </c>
      <c r="E19" s="18"/>
      <c r="F19" s="11" t="s">
        <v>3</v>
      </c>
      <c r="G19" s="7" t="s">
        <v>15</v>
      </c>
      <c r="H19" s="4" t="s">
        <v>15</v>
      </c>
      <c r="I19" s="73" t="s">
        <v>441</v>
      </c>
      <c r="J19" s="38"/>
      <c r="K19" s="38" t="s">
        <v>276</v>
      </c>
      <c r="L19" s="39">
        <v>350</v>
      </c>
      <c r="M19" s="26"/>
      <c r="N19" s="4" t="s">
        <v>20</v>
      </c>
      <c r="O19" s="23" t="s">
        <v>7</v>
      </c>
      <c r="P19" s="9" t="str">
        <f t="shared" ref="P19" si="17">IF(O19="Cancelada","Inserir o motivo",IF(O19="Alterada","Inserir o motivo",IF(O19="Definida","situação a alterar",IF(O19="","",IF(O19="Por definir","sem data marcada",IF(O19="Realizada","-----"))))))</f>
        <v>-----</v>
      </c>
      <c r="Q19" s="75"/>
      <c r="R19" s="64"/>
      <c r="T19" s="40" t="str">
        <f t="shared" si="15"/>
        <v>Plano AnualRealizada</v>
      </c>
      <c r="U19" s="40" t="str">
        <f t="shared" si="16"/>
        <v>Plano AnualCinema</v>
      </c>
    </row>
    <row r="20" spans="1:21" ht="15" customHeight="1">
      <c r="A20" s="32" t="str">
        <f t="shared" si="2"/>
        <v/>
      </c>
      <c r="B20" s="30"/>
      <c r="C20" s="59" t="s">
        <v>146</v>
      </c>
      <c r="D20" s="21">
        <v>11</v>
      </c>
      <c r="E20" s="18"/>
      <c r="F20" s="11" t="s">
        <v>4</v>
      </c>
      <c r="G20" s="7" t="s">
        <v>15</v>
      </c>
      <c r="H20" s="4" t="s">
        <v>15</v>
      </c>
      <c r="I20" s="73" t="s">
        <v>441</v>
      </c>
      <c r="J20" s="38"/>
      <c r="K20" s="38" t="s">
        <v>276</v>
      </c>
      <c r="L20" s="39">
        <v>350</v>
      </c>
      <c r="M20" s="26"/>
      <c r="N20" s="4" t="s">
        <v>20</v>
      </c>
      <c r="O20" s="23" t="s">
        <v>7</v>
      </c>
      <c r="P20" s="9" t="str">
        <f t="shared" si="3"/>
        <v>-----</v>
      </c>
      <c r="Q20" s="75"/>
      <c r="R20" s="64"/>
      <c r="T20" s="40" t="str">
        <f t="shared" si="15"/>
        <v>Plano AnualRealizada</v>
      </c>
      <c r="U20" s="40" t="str">
        <f t="shared" si="16"/>
        <v>Plano AnualCinema</v>
      </c>
    </row>
    <row r="21" spans="1:21" ht="15" customHeight="1">
      <c r="A21" s="32" t="str">
        <f t="shared" ref="A21:A23" si="18">IF(B21="","",)</f>
        <v/>
      </c>
      <c r="B21" s="30"/>
      <c r="C21" s="59" t="s">
        <v>146</v>
      </c>
      <c r="D21" s="21">
        <v>12</v>
      </c>
      <c r="E21" s="18"/>
      <c r="F21" s="11" t="s">
        <v>5</v>
      </c>
      <c r="G21" s="7" t="s">
        <v>194</v>
      </c>
      <c r="H21" s="4" t="s">
        <v>12</v>
      </c>
      <c r="I21" s="73" t="s">
        <v>440</v>
      </c>
      <c r="J21" s="38"/>
      <c r="K21" s="38" t="s">
        <v>276</v>
      </c>
      <c r="L21" s="39">
        <v>400</v>
      </c>
      <c r="M21" s="26"/>
      <c r="N21" s="4" t="s">
        <v>20</v>
      </c>
      <c r="O21" s="23" t="s">
        <v>7</v>
      </c>
      <c r="P21" s="9" t="str">
        <f t="shared" ref="P21:P23" si="19">IF(O21="Cancelada","Inserir o motivo",IF(O21="Alterada","Inserir o motivo",IF(O21="Definida","situação a alterar",IF(O21="","",IF(O21="Por definir","sem data marcada",IF(O21="Realizada","-----"))))))</f>
        <v>-----</v>
      </c>
      <c r="Q21" s="75"/>
      <c r="R21" s="64"/>
      <c r="T21" s="40" t="str">
        <f t="shared" si="15"/>
        <v>Plano AnualRealizada</v>
      </c>
      <c r="U21" s="40" t="str">
        <f t="shared" si="16"/>
        <v>Plano AnualTurismo</v>
      </c>
    </row>
    <row r="22" spans="1:21" ht="15" customHeight="1">
      <c r="A22" s="32" t="str">
        <f t="shared" si="18"/>
        <v/>
      </c>
      <c r="B22" s="30"/>
      <c r="C22" s="59" t="s">
        <v>146</v>
      </c>
      <c r="D22" s="21">
        <v>13</v>
      </c>
      <c r="E22" s="18"/>
      <c r="F22" s="11" t="s">
        <v>6</v>
      </c>
      <c r="G22" s="7"/>
      <c r="H22" s="4"/>
      <c r="I22" s="73"/>
      <c r="J22" s="38"/>
      <c r="K22" s="38" t="s">
        <v>276</v>
      </c>
      <c r="L22" s="39">
        <v>400</v>
      </c>
      <c r="M22" s="26"/>
      <c r="N22" s="4"/>
      <c r="O22" s="23"/>
      <c r="P22" s="9" t="str">
        <f t="shared" si="19"/>
        <v/>
      </c>
      <c r="Q22" s="75"/>
      <c r="R22" s="64"/>
      <c r="T22" s="40" t="str">
        <f t="shared" si="15"/>
        <v/>
      </c>
      <c r="U22" s="40" t="str">
        <f t="shared" si="16"/>
        <v/>
      </c>
    </row>
    <row r="23" spans="1:21" ht="15" customHeight="1">
      <c r="A23" s="32" t="str">
        <f t="shared" si="18"/>
        <v/>
      </c>
      <c r="B23" s="30"/>
      <c r="C23" s="59" t="s">
        <v>146</v>
      </c>
      <c r="D23" s="21">
        <v>14</v>
      </c>
      <c r="E23" s="18"/>
      <c r="F23" s="11" t="s">
        <v>0</v>
      </c>
      <c r="G23" s="7"/>
      <c r="H23" s="4"/>
      <c r="I23" s="73"/>
      <c r="J23" s="38"/>
      <c r="K23" s="38" t="s">
        <v>276</v>
      </c>
      <c r="L23" s="39">
        <v>400</v>
      </c>
      <c r="M23" s="26"/>
      <c r="N23" s="4"/>
      <c r="O23" s="23"/>
      <c r="P23" s="9" t="str">
        <f t="shared" si="19"/>
        <v/>
      </c>
      <c r="Q23" s="75"/>
      <c r="R23" s="64"/>
      <c r="T23" s="40" t="str">
        <f t="shared" si="15"/>
        <v/>
      </c>
      <c r="U23" s="40" t="str">
        <f t="shared" si="16"/>
        <v/>
      </c>
    </row>
    <row r="24" spans="1:21" ht="15" customHeight="1">
      <c r="A24" s="32" t="str">
        <f t="shared" si="2"/>
        <v/>
      </c>
      <c r="B24" s="30"/>
      <c r="C24" s="59" t="s">
        <v>146</v>
      </c>
      <c r="D24" s="21">
        <v>15</v>
      </c>
      <c r="E24" s="18"/>
      <c r="F24" s="11" t="s">
        <v>0</v>
      </c>
      <c r="G24" s="7"/>
      <c r="H24" s="4"/>
      <c r="I24" s="73"/>
      <c r="J24" s="38"/>
      <c r="K24" s="38" t="s">
        <v>276</v>
      </c>
      <c r="L24" s="39">
        <v>400</v>
      </c>
      <c r="M24" s="26"/>
      <c r="N24" s="4"/>
      <c r="O24" s="23"/>
      <c r="P24" s="9" t="str">
        <f t="shared" si="3"/>
        <v/>
      </c>
      <c r="Q24" s="75"/>
      <c r="R24" s="64"/>
      <c r="T24" s="40" t="str">
        <f t="shared" si="15"/>
        <v/>
      </c>
      <c r="U24" s="40" t="str">
        <f t="shared" si="16"/>
        <v/>
      </c>
    </row>
    <row r="25" spans="1:21" ht="15" customHeight="1">
      <c r="A25" s="32" t="str">
        <f t="shared" si="2"/>
        <v/>
      </c>
      <c r="B25" s="30"/>
      <c r="C25" s="59" t="s">
        <v>146</v>
      </c>
      <c r="D25" s="21">
        <v>16</v>
      </c>
      <c r="E25" s="18"/>
      <c r="F25" s="11" t="s">
        <v>2</v>
      </c>
      <c r="G25" s="7" t="s">
        <v>15</v>
      </c>
      <c r="H25" s="4" t="s">
        <v>15</v>
      </c>
      <c r="I25" s="73" t="s">
        <v>441</v>
      </c>
      <c r="J25" s="38"/>
      <c r="K25" s="38" t="s">
        <v>276</v>
      </c>
      <c r="L25" s="39">
        <v>500</v>
      </c>
      <c r="M25" s="26"/>
      <c r="N25" s="4" t="s">
        <v>20</v>
      </c>
      <c r="O25" s="23" t="s">
        <v>7</v>
      </c>
      <c r="P25" s="9" t="str">
        <f t="shared" si="3"/>
        <v>-----</v>
      </c>
      <c r="Q25" s="75"/>
      <c r="R25" s="64"/>
      <c r="T25" s="40" t="str">
        <f t="shared" si="12"/>
        <v>Plano AnualRealizada</v>
      </c>
      <c r="U25" s="40" t="str">
        <f t="shared" si="13"/>
        <v>Plano AnualCinema</v>
      </c>
    </row>
    <row r="26" spans="1:21" ht="15" customHeight="1">
      <c r="A26" s="32" t="str">
        <f t="shared" si="2"/>
        <v/>
      </c>
      <c r="B26" s="30"/>
      <c r="C26" s="59" t="s">
        <v>146</v>
      </c>
      <c r="D26" s="21">
        <v>16</v>
      </c>
      <c r="E26" s="18" t="s">
        <v>97</v>
      </c>
      <c r="F26" s="11" t="s">
        <v>2</v>
      </c>
      <c r="G26" s="7" t="s">
        <v>247</v>
      </c>
      <c r="H26" s="4" t="s">
        <v>17</v>
      </c>
      <c r="I26" s="73" t="s">
        <v>383</v>
      </c>
      <c r="J26" s="38"/>
      <c r="K26" s="38" t="s">
        <v>276</v>
      </c>
      <c r="L26" s="39">
        <v>30</v>
      </c>
      <c r="M26" s="26"/>
      <c r="N26" s="4" t="s">
        <v>20</v>
      </c>
      <c r="O26" s="23" t="s">
        <v>7</v>
      </c>
      <c r="P26" s="9" t="str">
        <f t="shared" si="3"/>
        <v>-----</v>
      </c>
      <c r="Q26" s="75"/>
      <c r="R26" s="64"/>
      <c r="T26" s="40" t="str">
        <f t="shared" ref="T26:T35" si="20">CONCATENATE(N26,O26)</f>
        <v>Plano AnualRealizada</v>
      </c>
      <c r="U26" s="40" t="str">
        <f t="shared" ref="U26:U35" si="21">CONCATENATE(N26,H26)</f>
        <v>Plano AnualDiv. Interno</v>
      </c>
    </row>
    <row r="27" spans="1:21" ht="15" customHeight="1">
      <c r="A27" s="32" t="str">
        <f t="shared" si="2"/>
        <v/>
      </c>
      <c r="B27" s="30"/>
      <c r="C27" s="59" t="s">
        <v>146</v>
      </c>
      <c r="D27" s="21">
        <v>17</v>
      </c>
      <c r="E27" s="18"/>
      <c r="F27" s="11" t="s">
        <v>3</v>
      </c>
      <c r="G27" s="7" t="s">
        <v>322</v>
      </c>
      <c r="H27" s="4" t="s">
        <v>12</v>
      </c>
      <c r="I27" s="73" t="s">
        <v>440</v>
      </c>
      <c r="J27" s="38"/>
      <c r="K27" s="38" t="s">
        <v>276</v>
      </c>
      <c r="L27" s="39">
        <v>400</v>
      </c>
      <c r="M27" s="26"/>
      <c r="N27" s="4" t="s">
        <v>20</v>
      </c>
      <c r="O27" s="23" t="s">
        <v>7</v>
      </c>
      <c r="P27" s="9" t="str">
        <f t="shared" si="3"/>
        <v>-----</v>
      </c>
      <c r="Q27" s="75"/>
      <c r="R27" s="64"/>
      <c r="T27" s="40" t="str">
        <f t="shared" si="20"/>
        <v>Plano AnualRealizada</v>
      </c>
      <c r="U27" s="40" t="str">
        <f t="shared" si="21"/>
        <v>Plano AnualTurismo</v>
      </c>
    </row>
    <row r="28" spans="1:21" ht="15" customHeight="1">
      <c r="A28" s="32" t="str">
        <f t="shared" ref="A28" si="22">IF(B28="","",)</f>
        <v/>
      </c>
      <c r="B28" s="30"/>
      <c r="C28" s="59" t="s">
        <v>146</v>
      </c>
      <c r="D28" s="21">
        <v>17</v>
      </c>
      <c r="E28" s="18"/>
      <c r="F28" s="11" t="s">
        <v>3</v>
      </c>
      <c r="G28" s="7" t="s">
        <v>15</v>
      </c>
      <c r="H28" s="4" t="s">
        <v>15</v>
      </c>
      <c r="I28" s="73" t="s">
        <v>441</v>
      </c>
      <c r="J28" s="38"/>
      <c r="K28" s="38" t="s">
        <v>276</v>
      </c>
      <c r="L28" s="39">
        <v>400</v>
      </c>
      <c r="M28" s="26"/>
      <c r="N28" s="4" t="s">
        <v>20</v>
      </c>
      <c r="O28" s="23" t="s">
        <v>7</v>
      </c>
      <c r="P28" s="9" t="str">
        <f t="shared" ref="P28" si="23">IF(O28="Cancelada","Inserir o motivo",IF(O28="Alterada","Inserir o motivo",IF(O28="Definida","situação a alterar",IF(O28="","",IF(O28="Por definir","sem data marcada",IF(O28="Realizada","-----"))))))</f>
        <v>-----</v>
      </c>
      <c r="Q28" s="75"/>
      <c r="R28" s="64"/>
      <c r="T28" s="40" t="str">
        <f t="shared" ref="T28" si="24">CONCATENATE(N28,O28)</f>
        <v>Plano AnualRealizada</v>
      </c>
      <c r="U28" s="40" t="str">
        <f t="shared" ref="U28" si="25">CONCATENATE(N28,H28)</f>
        <v>Plano AnualCinema</v>
      </c>
    </row>
    <row r="29" spans="1:21" ht="15" customHeight="1">
      <c r="A29" s="32" t="str">
        <f t="shared" si="2"/>
        <v/>
      </c>
      <c r="B29" s="30"/>
      <c r="C29" s="59" t="s">
        <v>146</v>
      </c>
      <c r="D29" s="21">
        <v>17</v>
      </c>
      <c r="E29" s="18" t="s">
        <v>95</v>
      </c>
      <c r="F29" s="11" t="s">
        <v>3</v>
      </c>
      <c r="G29" s="7" t="s">
        <v>69</v>
      </c>
      <c r="H29" s="4" t="s">
        <v>12</v>
      </c>
      <c r="I29" s="73" t="s">
        <v>418</v>
      </c>
      <c r="J29" s="38"/>
      <c r="K29" s="38" t="s">
        <v>276</v>
      </c>
      <c r="L29" s="39">
        <v>250</v>
      </c>
      <c r="M29" s="26"/>
      <c r="N29" s="4" t="s">
        <v>20</v>
      </c>
      <c r="O29" s="23" t="s">
        <v>7</v>
      </c>
      <c r="P29" s="9" t="str">
        <f t="shared" si="3"/>
        <v>-----</v>
      </c>
      <c r="Q29" s="75"/>
      <c r="R29" s="64"/>
      <c r="T29" s="40" t="str">
        <f t="shared" si="20"/>
        <v>Plano AnualRealizada</v>
      </c>
      <c r="U29" s="40" t="str">
        <f t="shared" si="21"/>
        <v>Plano AnualTurismo</v>
      </c>
    </row>
    <row r="30" spans="1:21" ht="15" customHeight="1">
      <c r="A30" s="32" t="str">
        <f t="shared" si="2"/>
        <v/>
      </c>
      <c r="B30" s="30"/>
      <c r="C30" s="59" t="s">
        <v>146</v>
      </c>
      <c r="D30" s="21">
        <v>18</v>
      </c>
      <c r="E30" s="18"/>
      <c r="F30" s="11" t="s">
        <v>4</v>
      </c>
      <c r="G30" s="7" t="s">
        <v>351</v>
      </c>
      <c r="H30" s="4" t="s">
        <v>18</v>
      </c>
      <c r="I30" s="73" t="s">
        <v>418</v>
      </c>
      <c r="J30" s="38"/>
      <c r="K30" s="38" t="s">
        <v>276</v>
      </c>
      <c r="L30" s="39">
        <v>50</v>
      </c>
      <c r="M30" s="26"/>
      <c r="N30" s="4" t="s">
        <v>20</v>
      </c>
      <c r="O30" s="23" t="s">
        <v>8</v>
      </c>
      <c r="P30" s="9" t="s">
        <v>51</v>
      </c>
      <c r="Q30" s="75"/>
      <c r="R30" s="64"/>
      <c r="T30" s="40" t="str">
        <f t="shared" ref="T30" si="26">CONCATENATE(N30,O30)</f>
        <v>Plano AnualCancelada</v>
      </c>
      <c r="U30" s="40" t="str">
        <f t="shared" ref="U30" si="27">CONCATENATE(N30,H30)</f>
        <v>Plano AnualDiv. Externo</v>
      </c>
    </row>
    <row r="31" spans="1:21" ht="15" customHeight="1">
      <c r="A31" s="32" t="str">
        <f t="shared" ref="A31:A32" si="28">IF(B31="","",)</f>
        <v/>
      </c>
      <c r="B31" s="30"/>
      <c r="C31" s="59" t="s">
        <v>146</v>
      </c>
      <c r="D31" s="21">
        <v>18</v>
      </c>
      <c r="E31" s="18"/>
      <c r="F31" s="11" t="s">
        <v>4</v>
      </c>
      <c r="G31" s="7" t="s">
        <v>370</v>
      </c>
      <c r="H31" s="4" t="s">
        <v>11</v>
      </c>
      <c r="I31" s="73" t="s">
        <v>424</v>
      </c>
      <c r="J31" s="38"/>
      <c r="K31" s="38" t="s">
        <v>276</v>
      </c>
      <c r="L31" s="39">
        <v>50</v>
      </c>
      <c r="M31" s="26"/>
      <c r="N31" s="4" t="s">
        <v>20</v>
      </c>
      <c r="O31" s="23" t="s">
        <v>7</v>
      </c>
      <c r="P31" s="9" t="str">
        <f t="shared" ref="P31:P32" si="29">IF(O31="Cancelada","Inserir o motivo",IF(O31="Alterada","Inserir o motivo",IF(O31="Definida","situação a alterar",IF(O31="","",IF(O31="Por definir","sem data marcada",IF(O31="Realizada","-----"))))))</f>
        <v>-----</v>
      </c>
      <c r="Q31" s="75"/>
      <c r="R31" s="64"/>
      <c r="T31" s="40" t="str">
        <f t="shared" si="20"/>
        <v>Plano AnualRealizada</v>
      </c>
      <c r="U31" s="40" t="str">
        <f t="shared" si="21"/>
        <v>Plano AnualDesporto</v>
      </c>
    </row>
    <row r="32" spans="1:21" ht="15" customHeight="1">
      <c r="A32" s="32" t="str">
        <f t="shared" si="28"/>
        <v/>
      </c>
      <c r="B32" s="30"/>
      <c r="C32" s="59" t="s">
        <v>146</v>
      </c>
      <c r="D32" s="21">
        <v>19</v>
      </c>
      <c r="E32" s="18" t="s">
        <v>101</v>
      </c>
      <c r="F32" s="11" t="s">
        <v>5</v>
      </c>
      <c r="G32" s="7" t="s">
        <v>703</v>
      </c>
      <c r="H32" s="4" t="s">
        <v>13</v>
      </c>
      <c r="I32" s="73" t="s">
        <v>413</v>
      </c>
      <c r="J32" s="38"/>
      <c r="K32" s="38" t="s">
        <v>276</v>
      </c>
      <c r="L32" s="39">
        <v>50</v>
      </c>
      <c r="M32" s="26"/>
      <c r="N32" s="4" t="s">
        <v>21</v>
      </c>
      <c r="O32" s="23" t="s">
        <v>7</v>
      </c>
      <c r="P32" s="9" t="str">
        <f t="shared" si="29"/>
        <v>-----</v>
      </c>
      <c r="Q32" s="75"/>
      <c r="R32" s="64"/>
      <c r="T32" s="40" t="str">
        <f t="shared" si="20"/>
        <v>Extra PlanoRealizada</v>
      </c>
      <c r="U32" s="40" t="str">
        <f t="shared" si="21"/>
        <v>Extra PlanoMuseu</v>
      </c>
    </row>
    <row r="33" spans="1:21" ht="15" customHeight="1">
      <c r="A33" s="32" t="str">
        <f t="shared" si="2"/>
        <v/>
      </c>
      <c r="B33" s="30"/>
      <c r="C33" s="59" t="s">
        <v>146</v>
      </c>
      <c r="D33" s="21">
        <v>20</v>
      </c>
      <c r="E33" s="18"/>
      <c r="F33" s="11" t="s">
        <v>6</v>
      </c>
      <c r="G33" s="7"/>
      <c r="H33" s="4"/>
      <c r="I33" s="73"/>
      <c r="J33" s="38"/>
      <c r="K33" s="38" t="s">
        <v>276</v>
      </c>
      <c r="L33" s="39">
        <v>50</v>
      </c>
      <c r="M33" s="26"/>
      <c r="N33" s="4"/>
      <c r="O33" s="23"/>
      <c r="P33" s="9" t="str">
        <f t="shared" si="3"/>
        <v/>
      </c>
      <c r="Q33" s="75"/>
      <c r="R33" s="64"/>
      <c r="T33" s="40" t="str">
        <f t="shared" si="20"/>
        <v/>
      </c>
      <c r="U33" s="40" t="str">
        <f t="shared" si="21"/>
        <v/>
      </c>
    </row>
    <row r="34" spans="1:21" ht="15" customHeight="1">
      <c r="A34" s="32" t="str">
        <f t="shared" ref="A34" si="30">IF(B34="","",)</f>
        <v/>
      </c>
      <c r="B34" s="30"/>
      <c r="C34" s="59" t="s">
        <v>146</v>
      </c>
      <c r="D34" s="21">
        <v>21</v>
      </c>
      <c r="E34" s="18"/>
      <c r="F34" s="11" t="s">
        <v>0</v>
      </c>
      <c r="G34" s="7" t="s">
        <v>490</v>
      </c>
      <c r="H34" s="4" t="s">
        <v>75</v>
      </c>
      <c r="I34" s="73" t="s">
        <v>426</v>
      </c>
      <c r="J34" s="38"/>
      <c r="K34" s="38" t="s">
        <v>276</v>
      </c>
      <c r="L34" s="39">
        <v>50</v>
      </c>
      <c r="M34" s="26"/>
      <c r="N34" s="4" t="s">
        <v>20</v>
      </c>
      <c r="O34" s="23" t="s">
        <v>7</v>
      </c>
      <c r="P34" s="9" t="str">
        <f t="shared" ref="P34" si="31">IF(O34="Cancelada","Inserir o motivo",IF(O34="Alterada","Inserir o motivo",IF(O34="Definida","situação a alterar",IF(O34="","",IF(O34="Por definir","sem data marcada",IF(O34="Realizada","-----"))))))</f>
        <v>-----</v>
      </c>
      <c r="Q34" s="75"/>
      <c r="R34" s="64"/>
      <c r="T34" s="40" t="str">
        <f t="shared" si="20"/>
        <v>Plano AnualRealizada</v>
      </c>
      <c r="U34" s="40" t="str">
        <f t="shared" si="21"/>
        <v>Plano AnualAção Social</v>
      </c>
    </row>
    <row r="35" spans="1:21" ht="15" customHeight="1">
      <c r="A35" s="32" t="str">
        <f t="shared" si="2"/>
        <v/>
      </c>
      <c r="B35" s="30"/>
      <c r="C35" s="59" t="s">
        <v>146</v>
      </c>
      <c r="D35" s="21">
        <v>22</v>
      </c>
      <c r="E35" s="18"/>
      <c r="F35" s="11" t="s">
        <v>1</v>
      </c>
      <c r="G35" s="7"/>
      <c r="H35" s="4"/>
      <c r="I35" s="73"/>
      <c r="J35" s="38"/>
      <c r="K35" s="38" t="s">
        <v>276</v>
      </c>
      <c r="L35" s="39">
        <v>50</v>
      </c>
      <c r="M35" s="26"/>
      <c r="N35" s="4"/>
      <c r="O35" s="23"/>
      <c r="P35" s="9" t="str">
        <f t="shared" si="3"/>
        <v/>
      </c>
      <c r="Q35" s="75"/>
      <c r="R35" s="64"/>
      <c r="T35" s="40" t="str">
        <f t="shared" si="20"/>
        <v/>
      </c>
      <c r="U35" s="40" t="str">
        <f t="shared" si="21"/>
        <v/>
      </c>
    </row>
    <row r="36" spans="1:21" ht="15" customHeight="1">
      <c r="A36" s="32" t="str">
        <f t="shared" si="2"/>
        <v/>
      </c>
      <c r="B36" s="30"/>
      <c r="C36" s="59" t="s">
        <v>146</v>
      </c>
      <c r="D36" s="21">
        <v>23</v>
      </c>
      <c r="E36" s="18"/>
      <c r="F36" s="11" t="s">
        <v>2</v>
      </c>
      <c r="G36" s="7" t="s">
        <v>15</v>
      </c>
      <c r="H36" s="4" t="s">
        <v>15</v>
      </c>
      <c r="I36" s="73" t="s">
        <v>441</v>
      </c>
      <c r="J36" s="38"/>
      <c r="K36" s="38" t="s">
        <v>276</v>
      </c>
      <c r="L36" s="39">
        <v>500</v>
      </c>
      <c r="M36" s="26"/>
      <c r="N36" s="4" t="s">
        <v>20</v>
      </c>
      <c r="O36" s="23" t="s">
        <v>7</v>
      </c>
      <c r="P36" s="9" t="str">
        <f t="shared" si="3"/>
        <v>-----</v>
      </c>
      <c r="Q36" s="75"/>
      <c r="R36" s="64"/>
      <c r="T36" s="40" t="str">
        <f t="shared" si="12"/>
        <v>Plano AnualRealizada</v>
      </c>
      <c r="U36" s="40" t="str">
        <f t="shared" si="13"/>
        <v>Plano AnualCinema</v>
      </c>
    </row>
    <row r="37" spans="1:21" ht="15" customHeight="1">
      <c r="A37" s="32" t="str">
        <f t="shared" ref="A37" si="32">IF(B37="","",)</f>
        <v/>
      </c>
      <c r="B37" s="30"/>
      <c r="C37" s="59" t="s">
        <v>146</v>
      </c>
      <c r="D37" s="21">
        <v>24</v>
      </c>
      <c r="E37" s="18"/>
      <c r="F37" s="11" t="s">
        <v>3</v>
      </c>
      <c r="G37" s="7" t="s">
        <v>359</v>
      </c>
      <c r="H37" s="4" t="s">
        <v>11</v>
      </c>
      <c r="I37" s="73" t="s">
        <v>435</v>
      </c>
      <c r="J37" s="38"/>
      <c r="K37" s="38" t="s">
        <v>276</v>
      </c>
      <c r="L37" s="39">
        <v>15</v>
      </c>
      <c r="M37" s="26"/>
      <c r="N37" s="4" t="s">
        <v>20</v>
      </c>
      <c r="O37" s="23" t="s">
        <v>7</v>
      </c>
      <c r="P37" s="9" t="str">
        <f t="shared" ref="P37" si="33">IF(O37="Cancelada","Inserir o motivo",IF(O37="Alterada","Inserir o motivo",IF(O37="Definida","situação a alterar",IF(O37="","",IF(O37="Por definir","sem data marcada",IF(O37="Realizada","-----"))))))</f>
        <v>-----</v>
      </c>
      <c r="Q37" s="75"/>
      <c r="R37" s="64"/>
      <c r="T37" s="40" t="str">
        <f t="shared" ref="T37:T42" si="34">CONCATENATE(N37,O37)</f>
        <v>Plano AnualRealizada</v>
      </c>
      <c r="U37" s="40" t="str">
        <f t="shared" ref="U37:U42" si="35">CONCATENATE(N37,H37)</f>
        <v>Plano AnualDesporto</v>
      </c>
    </row>
    <row r="38" spans="1:21" ht="15" customHeight="1">
      <c r="A38" s="32" t="str">
        <f t="shared" si="2"/>
        <v/>
      </c>
      <c r="B38" s="30"/>
      <c r="C38" s="59" t="s">
        <v>146</v>
      </c>
      <c r="D38" s="21">
        <v>24</v>
      </c>
      <c r="E38" s="18" t="s">
        <v>105</v>
      </c>
      <c r="F38" s="11" t="s">
        <v>3</v>
      </c>
      <c r="G38" s="7" t="s">
        <v>375</v>
      </c>
      <c r="H38" s="4" t="s">
        <v>11</v>
      </c>
      <c r="I38" s="73" t="s">
        <v>423</v>
      </c>
      <c r="J38" s="38"/>
      <c r="K38" s="38" t="s">
        <v>276</v>
      </c>
      <c r="L38" s="39">
        <v>15</v>
      </c>
      <c r="M38" s="26"/>
      <c r="N38" s="4" t="s">
        <v>20</v>
      </c>
      <c r="O38" s="23" t="s">
        <v>7</v>
      </c>
      <c r="P38" s="9" t="str">
        <f t="shared" si="3"/>
        <v>-----</v>
      </c>
      <c r="Q38" s="75"/>
      <c r="R38" s="64"/>
      <c r="T38" s="40" t="str">
        <f t="shared" si="34"/>
        <v>Plano AnualRealizada</v>
      </c>
      <c r="U38" s="40" t="str">
        <f t="shared" si="35"/>
        <v>Plano AnualDesporto</v>
      </c>
    </row>
    <row r="39" spans="1:21" ht="15" customHeight="1">
      <c r="A39" s="32" t="str">
        <f t="shared" ref="A39:A40" si="36">IF(B39="","",)</f>
        <v/>
      </c>
      <c r="B39" s="30"/>
      <c r="C39" s="59" t="s">
        <v>146</v>
      </c>
      <c r="D39" s="21">
        <v>24</v>
      </c>
      <c r="E39" s="18"/>
      <c r="F39" s="11" t="s">
        <v>3</v>
      </c>
      <c r="G39" s="7" t="s">
        <v>15</v>
      </c>
      <c r="H39" s="4" t="s">
        <v>15</v>
      </c>
      <c r="I39" s="73" t="s">
        <v>441</v>
      </c>
      <c r="J39" s="38"/>
      <c r="K39" s="38" t="s">
        <v>276</v>
      </c>
      <c r="L39" s="39">
        <v>15</v>
      </c>
      <c r="M39" s="26"/>
      <c r="N39" s="4" t="s">
        <v>20</v>
      </c>
      <c r="O39" s="23" t="s">
        <v>7</v>
      </c>
      <c r="P39" s="9" t="str">
        <f t="shared" ref="P39:P40" si="37">IF(O39="Cancelada","Inserir o motivo",IF(O39="Alterada","Inserir o motivo",IF(O39="Definida","situação a alterar",IF(O39="","",IF(O39="Por definir","sem data marcada",IF(O39="Realizada","-----"))))))</f>
        <v>-----</v>
      </c>
      <c r="Q39" s="75"/>
      <c r="R39" s="64"/>
      <c r="T39" s="40" t="str">
        <f t="shared" si="34"/>
        <v>Plano AnualRealizada</v>
      </c>
      <c r="U39" s="40" t="str">
        <f t="shared" si="35"/>
        <v>Plano AnualCinema</v>
      </c>
    </row>
    <row r="40" spans="1:21" ht="15" customHeight="1">
      <c r="A40" s="32" t="str">
        <f t="shared" si="36"/>
        <v/>
      </c>
      <c r="B40" s="30"/>
      <c r="C40" s="59" t="s">
        <v>146</v>
      </c>
      <c r="D40" s="21">
        <v>24</v>
      </c>
      <c r="E40" s="18"/>
      <c r="F40" s="11" t="s">
        <v>3</v>
      </c>
      <c r="G40" s="7" t="s">
        <v>690</v>
      </c>
      <c r="H40" s="4" t="s">
        <v>14</v>
      </c>
      <c r="I40" s="73" t="s">
        <v>388</v>
      </c>
      <c r="J40" s="38"/>
      <c r="K40" s="38" t="s">
        <v>276</v>
      </c>
      <c r="L40" s="39">
        <v>15</v>
      </c>
      <c r="M40" s="26"/>
      <c r="N40" s="4" t="s">
        <v>20</v>
      </c>
      <c r="O40" s="23" t="s">
        <v>7</v>
      </c>
      <c r="P40" s="9" t="str">
        <f t="shared" si="37"/>
        <v>-----</v>
      </c>
      <c r="Q40" s="75"/>
      <c r="R40" s="64"/>
      <c r="T40" s="40" t="str">
        <f t="shared" si="34"/>
        <v>Plano AnualRealizada</v>
      </c>
      <c r="U40" s="40" t="str">
        <f t="shared" si="35"/>
        <v>Plano AnualBiblioteca</v>
      </c>
    </row>
    <row r="41" spans="1:21" ht="15" customHeight="1">
      <c r="A41" s="32" t="str">
        <f t="shared" si="2"/>
        <v/>
      </c>
      <c r="B41" s="30"/>
      <c r="C41" s="59" t="s">
        <v>146</v>
      </c>
      <c r="D41" s="21">
        <v>24</v>
      </c>
      <c r="E41" s="18"/>
      <c r="F41" s="11" t="s">
        <v>3</v>
      </c>
      <c r="G41" s="7" t="s">
        <v>684</v>
      </c>
      <c r="H41" s="4" t="s">
        <v>153</v>
      </c>
      <c r="I41" s="73" t="s">
        <v>566</v>
      </c>
      <c r="J41" s="38"/>
      <c r="K41" s="38" t="s">
        <v>276</v>
      </c>
      <c r="L41" s="39">
        <v>15</v>
      </c>
      <c r="M41" s="26"/>
      <c r="N41" s="4" t="s">
        <v>21</v>
      </c>
      <c r="O41" s="23" t="s">
        <v>7</v>
      </c>
      <c r="P41" s="9" t="str">
        <f t="shared" si="3"/>
        <v>-----</v>
      </c>
      <c r="Q41" s="75"/>
      <c r="R41" s="64"/>
      <c r="T41" s="40" t="str">
        <f t="shared" si="34"/>
        <v>Extra PlanoRealizada</v>
      </c>
      <c r="U41" s="40" t="str">
        <f t="shared" si="35"/>
        <v>Extra PlanoCultura</v>
      </c>
    </row>
    <row r="42" spans="1:21" ht="15" customHeight="1">
      <c r="A42" s="32" t="str">
        <f t="shared" si="2"/>
        <v/>
      </c>
      <c r="B42" s="30"/>
      <c r="C42" s="59" t="s">
        <v>146</v>
      </c>
      <c r="D42" s="21">
        <v>24</v>
      </c>
      <c r="E42" s="18" t="s">
        <v>100</v>
      </c>
      <c r="F42" s="11" t="s">
        <v>3</v>
      </c>
      <c r="G42" s="7" t="s">
        <v>160</v>
      </c>
      <c r="H42" s="4" t="s">
        <v>18</v>
      </c>
      <c r="I42" s="73" t="s">
        <v>418</v>
      </c>
      <c r="J42" s="38"/>
      <c r="K42" s="38" t="s">
        <v>276</v>
      </c>
      <c r="L42" s="39">
        <v>250</v>
      </c>
      <c r="M42" s="26"/>
      <c r="N42" s="4"/>
      <c r="O42" s="23" t="s">
        <v>50</v>
      </c>
      <c r="P42" s="9" t="s">
        <v>51</v>
      </c>
      <c r="Q42" s="75"/>
      <c r="R42" s="64"/>
      <c r="T42" s="40" t="str">
        <f t="shared" si="34"/>
        <v>Alterada</v>
      </c>
      <c r="U42" s="40" t="str">
        <f t="shared" si="35"/>
        <v>Div. Externo</v>
      </c>
    </row>
    <row r="43" spans="1:21" ht="15" customHeight="1">
      <c r="A43" s="32" t="str">
        <f t="shared" si="2"/>
        <v/>
      </c>
      <c r="B43" s="30"/>
      <c r="C43" s="59" t="s">
        <v>146</v>
      </c>
      <c r="D43" s="21">
        <v>25</v>
      </c>
      <c r="E43" s="18"/>
      <c r="F43" s="11" t="s">
        <v>4</v>
      </c>
      <c r="G43" s="7" t="s">
        <v>15</v>
      </c>
      <c r="H43" s="4" t="s">
        <v>15</v>
      </c>
      <c r="I43" s="73" t="s">
        <v>441</v>
      </c>
      <c r="J43" s="38"/>
      <c r="K43" s="38" t="s">
        <v>276</v>
      </c>
      <c r="L43" s="39">
        <v>500</v>
      </c>
      <c r="M43" s="26"/>
      <c r="N43" s="4" t="s">
        <v>20</v>
      </c>
      <c r="O43" s="23" t="s">
        <v>7</v>
      </c>
      <c r="P43" s="9" t="str">
        <f t="shared" si="3"/>
        <v>-----</v>
      </c>
      <c r="Q43" s="75"/>
      <c r="R43" s="64"/>
      <c r="T43" s="40" t="str">
        <f t="shared" ref="T43" si="38">CONCATENATE(N43,O43)</f>
        <v>Plano AnualRealizada</v>
      </c>
      <c r="U43" s="40" t="str">
        <f t="shared" ref="U43" si="39">CONCATENATE(N43,H43)</f>
        <v>Plano AnualCinema</v>
      </c>
    </row>
    <row r="44" spans="1:21" ht="15" customHeight="1">
      <c r="A44" s="32" t="str">
        <f t="shared" ref="A44" si="40">IF(B44="","",)</f>
        <v/>
      </c>
      <c r="B44" s="30"/>
      <c r="C44" s="59" t="s">
        <v>146</v>
      </c>
      <c r="D44" s="21">
        <v>25</v>
      </c>
      <c r="E44" s="18"/>
      <c r="F44" s="11" t="s">
        <v>4</v>
      </c>
      <c r="G44" s="7" t="s">
        <v>704</v>
      </c>
      <c r="H44" s="4" t="s">
        <v>18</v>
      </c>
      <c r="I44" s="73" t="s">
        <v>566</v>
      </c>
      <c r="J44" s="38"/>
      <c r="K44" s="38" t="s">
        <v>276</v>
      </c>
      <c r="L44" s="39">
        <v>500</v>
      </c>
      <c r="M44" s="26"/>
      <c r="N44" s="4" t="s">
        <v>21</v>
      </c>
      <c r="O44" s="23" t="s">
        <v>7</v>
      </c>
      <c r="P44" s="9" t="str">
        <f t="shared" ref="P44" si="41">IF(O44="Cancelada","Inserir o motivo",IF(O44="Alterada","Inserir o motivo",IF(O44="Definida","situação a alterar",IF(O44="","",IF(O44="Por definir","sem data marcada",IF(O44="Realizada","-----"))))))</f>
        <v>-----</v>
      </c>
      <c r="Q44" s="75"/>
      <c r="R44" s="64"/>
      <c r="T44" s="40" t="str">
        <f t="shared" ref="T44" si="42">CONCATENATE(N44,O44)</f>
        <v>Extra PlanoRealizada</v>
      </c>
      <c r="U44" s="40" t="str">
        <f t="shared" ref="U44" si="43">CONCATENATE(N44,H44)</f>
        <v>Extra PlanoDiv. Externo</v>
      </c>
    </row>
    <row r="45" spans="1:21" ht="15" customHeight="1">
      <c r="A45" s="32" t="str">
        <f t="shared" si="2"/>
        <v/>
      </c>
      <c r="B45" s="30"/>
      <c r="C45" s="59" t="s">
        <v>146</v>
      </c>
      <c r="D45" s="21">
        <v>26</v>
      </c>
      <c r="E45" s="18"/>
      <c r="F45" s="11" t="s">
        <v>5</v>
      </c>
      <c r="G45" s="7"/>
      <c r="H45" s="4"/>
      <c r="I45" s="73"/>
      <c r="J45" s="38"/>
      <c r="K45" s="38" t="s">
        <v>276</v>
      </c>
      <c r="L45" s="39">
        <v>500</v>
      </c>
      <c r="M45" s="26"/>
      <c r="N45" s="4"/>
      <c r="O45" s="23"/>
      <c r="P45" s="9" t="str">
        <f t="shared" si="3"/>
        <v/>
      </c>
      <c r="Q45" s="75"/>
      <c r="R45" s="64"/>
      <c r="T45" s="40" t="str">
        <f t="shared" si="12"/>
        <v/>
      </c>
      <c r="U45" s="40" t="str">
        <f t="shared" si="13"/>
        <v/>
      </c>
    </row>
    <row r="46" spans="1:21" ht="15" customHeight="1">
      <c r="A46" s="32" t="str">
        <f t="shared" si="2"/>
        <v/>
      </c>
      <c r="B46" s="30"/>
      <c r="C46" s="59" t="s">
        <v>146</v>
      </c>
      <c r="D46" s="21">
        <v>27</v>
      </c>
      <c r="E46" s="18"/>
      <c r="F46" s="11" t="s">
        <v>6</v>
      </c>
      <c r="G46" s="7" t="s">
        <v>73</v>
      </c>
      <c r="H46" s="4" t="s">
        <v>12</v>
      </c>
      <c r="I46" s="73" t="s">
        <v>412</v>
      </c>
      <c r="J46" s="38"/>
      <c r="K46" s="38" t="s">
        <v>276</v>
      </c>
      <c r="L46" s="39">
        <v>65</v>
      </c>
      <c r="M46" s="26"/>
      <c r="N46" s="4" t="s">
        <v>20</v>
      </c>
      <c r="O46" s="23" t="s">
        <v>7</v>
      </c>
      <c r="P46" s="9" t="str">
        <f t="shared" si="3"/>
        <v>-----</v>
      </c>
      <c r="Q46" s="75"/>
      <c r="R46" s="64"/>
      <c r="T46" s="40" t="str">
        <f>CONCATENATE(N46,O46)</f>
        <v>Plano AnualRealizada</v>
      </c>
      <c r="U46" s="40" t="str">
        <f>CONCATENATE(N46,H46)</f>
        <v>Plano AnualTurismo</v>
      </c>
    </row>
    <row r="47" spans="1:21" ht="15" customHeight="1">
      <c r="A47" s="32" t="str">
        <f t="shared" ref="A47:A53" si="44">IF(B47="","",)</f>
        <v/>
      </c>
      <c r="B47" s="30"/>
      <c r="C47" s="59" t="s">
        <v>146</v>
      </c>
      <c r="D47" s="21">
        <v>27</v>
      </c>
      <c r="E47" s="18"/>
      <c r="F47" s="11" t="s">
        <v>6</v>
      </c>
      <c r="G47" s="7" t="s">
        <v>701</v>
      </c>
      <c r="H47" s="4" t="s">
        <v>18</v>
      </c>
      <c r="I47" s="73" t="s">
        <v>566</v>
      </c>
      <c r="J47" s="38"/>
      <c r="K47" s="38" t="s">
        <v>276</v>
      </c>
      <c r="L47" s="39">
        <v>65</v>
      </c>
      <c r="M47" s="26"/>
      <c r="N47" s="4" t="s">
        <v>21</v>
      </c>
      <c r="O47" s="23" t="s">
        <v>7</v>
      </c>
      <c r="P47" s="9" t="str">
        <f t="shared" ref="P47:P49" si="45">IF(O47="Cancelada","Inserir o motivo",IF(O47="Alterada","Inserir o motivo",IF(O47="Definida","situação a alterar",IF(O47="","",IF(O47="Por definir","sem data marcada",IF(O47="Realizada","-----"))))))</f>
        <v>-----</v>
      </c>
      <c r="Q47" s="75"/>
      <c r="R47" s="64"/>
      <c r="T47" s="40" t="str">
        <f>CONCATENATE(N47,O47)</f>
        <v>Extra PlanoRealizada</v>
      </c>
      <c r="U47" s="40" t="str">
        <f>CONCATENATE(N47,H47)</f>
        <v>Extra PlanoDiv. Externo</v>
      </c>
    </row>
    <row r="48" spans="1:21" ht="15" customHeight="1">
      <c r="A48" s="32" t="str">
        <f t="shared" ref="A48" si="46">IF(B48="","",)</f>
        <v/>
      </c>
      <c r="B48" s="30"/>
      <c r="C48" s="59" t="s">
        <v>146</v>
      </c>
      <c r="D48" s="21">
        <v>28</v>
      </c>
      <c r="E48" s="18" t="s">
        <v>107</v>
      </c>
      <c r="F48" s="11" t="s">
        <v>0</v>
      </c>
      <c r="G48" s="7" t="s">
        <v>702</v>
      </c>
      <c r="H48" s="4" t="s">
        <v>13</v>
      </c>
      <c r="I48" s="73" t="s">
        <v>413</v>
      </c>
      <c r="J48" s="38"/>
      <c r="K48" s="38" t="s">
        <v>276</v>
      </c>
      <c r="L48" s="39">
        <v>65</v>
      </c>
      <c r="M48" s="26"/>
      <c r="N48" s="4" t="s">
        <v>20</v>
      </c>
      <c r="O48" s="23" t="s">
        <v>7</v>
      </c>
      <c r="P48" s="9" t="str">
        <f t="shared" ref="P48" si="47">IF(O48="Cancelada","Inserir o motivo",IF(O48="Alterada","Inserir o motivo",IF(O48="Definida","situação a alterar",IF(O48="","",IF(O48="Por definir","sem data marcada",IF(O48="Realizada","-----"))))))</f>
        <v>-----</v>
      </c>
      <c r="Q48" s="75"/>
      <c r="R48" s="64"/>
      <c r="T48" s="40" t="str">
        <f>CONCATENATE(N48,O48)</f>
        <v>Plano AnualRealizada</v>
      </c>
      <c r="U48" s="40" t="str">
        <f>CONCATENATE(N48,H48)</f>
        <v>Plano AnualMuseu</v>
      </c>
    </row>
    <row r="49" spans="1:21" ht="15" customHeight="1">
      <c r="A49" s="32" t="str">
        <f t="shared" si="44"/>
        <v/>
      </c>
      <c r="B49" s="30"/>
      <c r="C49" s="59" t="s">
        <v>146</v>
      </c>
      <c r="D49" s="21">
        <v>28</v>
      </c>
      <c r="E49" s="18"/>
      <c r="F49" s="11" t="s">
        <v>0</v>
      </c>
      <c r="G49" s="7" t="s">
        <v>15</v>
      </c>
      <c r="H49" s="4" t="s">
        <v>15</v>
      </c>
      <c r="I49" s="73" t="s">
        <v>441</v>
      </c>
      <c r="J49" s="38"/>
      <c r="K49" s="38" t="s">
        <v>276</v>
      </c>
      <c r="L49" s="39">
        <v>65</v>
      </c>
      <c r="M49" s="26"/>
      <c r="N49" s="4" t="s">
        <v>20</v>
      </c>
      <c r="O49" s="23" t="s">
        <v>7</v>
      </c>
      <c r="P49" s="9" t="str">
        <f t="shared" si="45"/>
        <v>-----</v>
      </c>
      <c r="Q49" s="75"/>
      <c r="R49" s="64"/>
      <c r="T49" s="40" t="str">
        <f>CONCATENATE(N49,O49)</f>
        <v>Plano AnualRealizada</v>
      </c>
      <c r="U49" s="40" t="str">
        <f>CONCATENATE(N49,H49)</f>
        <v>Plano AnualCinema</v>
      </c>
    </row>
    <row r="50" spans="1:21" ht="15" customHeight="1">
      <c r="A50" s="32" t="str">
        <f t="shared" si="44"/>
        <v/>
      </c>
      <c r="B50" s="30"/>
      <c r="C50" s="59" t="s">
        <v>146</v>
      </c>
      <c r="D50" s="21">
        <v>29</v>
      </c>
      <c r="E50" s="18"/>
      <c r="F50" s="11" t="s">
        <v>1</v>
      </c>
      <c r="G50" s="7"/>
      <c r="H50" s="4"/>
      <c r="I50" s="73"/>
      <c r="J50" s="38"/>
      <c r="K50" s="38" t="s">
        <v>276</v>
      </c>
      <c r="L50" s="39">
        <v>65</v>
      </c>
      <c r="M50" s="26"/>
      <c r="N50" s="4"/>
      <c r="O50" s="23"/>
      <c r="P50" s="9" t="str">
        <f t="shared" si="3"/>
        <v/>
      </c>
      <c r="Q50" s="75"/>
      <c r="R50" s="64"/>
      <c r="T50" s="40" t="str">
        <f>CONCATENATE(N50,O50)</f>
        <v/>
      </c>
      <c r="U50" s="40" t="str">
        <f>CONCATENATE(N50,H50)</f>
        <v/>
      </c>
    </row>
    <row r="51" spans="1:21" ht="15" customHeight="1">
      <c r="A51" s="32" t="str">
        <f t="shared" si="44"/>
        <v/>
      </c>
      <c r="B51" s="30"/>
      <c r="C51" s="59" t="s">
        <v>146</v>
      </c>
      <c r="D51" s="21">
        <v>30</v>
      </c>
      <c r="E51" s="18"/>
      <c r="F51" s="11" t="s">
        <v>2</v>
      </c>
      <c r="G51" s="7" t="s">
        <v>15</v>
      </c>
      <c r="H51" s="4" t="s">
        <v>15</v>
      </c>
      <c r="I51" s="73" t="s">
        <v>441</v>
      </c>
      <c r="J51" s="38"/>
      <c r="K51" s="38" t="s">
        <v>276</v>
      </c>
      <c r="L51" s="39">
        <v>500</v>
      </c>
      <c r="M51" s="26"/>
      <c r="N51" s="4"/>
      <c r="O51" s="23" t="s">
        <v>50</v>
      </c>
      <c r="P51" s="9" t="s">
        <v>51</v>
      </c>
      <c r="Q51" s="75"/>
      <c r="R51" s="64"/>
      <c r="T51" s="40" t="str">
        <f t="shared" si="12"/>
        <v>Alterada</v>
      </c>
      <c r="U51" s="40" t="str">
        <f t="shared" si="13"/>
        <v>Cinema</v>
      </c>
    </row>
    <row r="52" spans="1:21" ht="15" customHeight="1">
      <c r="A52" s="32" t="str">
        <f t="shared" si="44"/>
        <v/>
      </c>
      <c r="B52" s="30"/>
      <c r="C52" s="59" t="s">
        <v>146</v>
      </c>
      <c r="D52" s="21"/>
      <c r="E52" s="18"/>
      <c r="F52" s="11"/>
      <c r="G52" s="7"/>
      <c r="H52" s="4"/>
      <c r="I52" s="73"/>
      <c r="J52" s="38"/>
      <c r="K52" s="38" t="s">
        <v>276</v>
      </c>
      <c r="L52" s="39">
        <v>50</v>
      </c>
      <c r="M52" s="26"/>
      <c r="N52" s="4"/>
      <c r="O52" s="23"/>
      <c r="P52" s="9" t="str">
        <f t="shared" si="3"/>
        <v/>
      </c>
      <c r="Q52" s="75"/>
      <c r="R52" s="64"/>
      <c r="T52" s="40" t="str">
        <f t="shared" si="12"/>
        <v/>
      </c>
      <c r="U52" s="40" t="str">
        <f t="shared" si="13"/>
        <v/>
      </c>
    </row>
    <row r="53" spans="1:21" ht="15" customHeight="1">
      <c r="A53" s="32" t="str">
        <f t="shared" si="44"/>
        <v/>
      </c>
      <c r="B53" s="30"/>
      <c r="C53" s="59" t="s">
        <v>146</v>
      </c>
      <c r="D53" s="21"/>
      <c r="E53" s="18"/>
      <c r="F53" s="11"/>
      <c r="G53" s="7"/>
      <c r="H53" s="4"/>
      <c r="I53" s="73"/>
      <c r="J53" s="38"/>
      <c r="K53" s="38" t="s">
        <v>276</v>
      </c>
      <c r="L53" s="39">
        <v>60</v>
      </c>
      <c r="M53" s="26"/>
      <c r="N53" s="4"/>
      <c r="O53" s="23"/>
      <c r="P53" s="9" t="str">
        <f t="shared" si="3"/>
        <v/>
      </c>
      <c r="Q53" s="75"/>
      <c r="R53" s="64"/>
      <c r="T53" s="40" t="str">
        <f t="shared" si="12"/>
        <v/>
      </c>
      <c r="U53" s="40" t="str">
        <f t="shared" si="13"/>
        <v/>
      </c>
    </row>
    <row r="54" spans="1:21" ht="15" customHeight="1">
      <c r="A54" s="32" t="str">
        <f t="shared" ref="A54:A57" si="48">IF(B54="","",)</f>
        <v/>
      </c>
      <c r="B54" s="30"/>
      <c r="C54" s="59" t="s">
        <v>146</v>
      </c>
      <c r="D54" s="21"/>
      <c r="E54" s="18"/>
      <c r="F54" s="11"/>
      <c r="G54" s="7"/>
      <c r="H54" s="4"/>
      <c r="I54" s="73"/>
      <c r="J54" s="38"/>
      <c r="K54" s="38" t="s">
        <v>276</v>
      </c>
      <c r="L54" s="39">
        <v>15</v>
      </c>
      <c r="M54" s="26"/>
      <c r="N54" s="4"/>
      <c r="O54" s="23"/>
      <c r="P54" s="9" t="str">
        <f t="shared" si="3"/>
        <v/>
      </c>
      <c r="Q54" s="75"/>
      <c r="R54" s="64"/>
      <c r="T54" s="40" t="str">
        <f t="shared" si="12"/>
        <v/>
      </c>
      <c r="U54" s="40" t="str">
        <f t="shared" si="13"/>
        <v/>
      </c>
    </row>
    <row r="55" spans="1:21" ht="15" customHeight="1">
      <c r="A55" s="32" t="str">
        <f t="shared" si="48"/>
        <v/>
      </c>
      <c r="B55" s="30"/>
      <c r="C55" s="59" t="s">
        <v>146</v>
      </c>
      <c r="D55" s="21"/>
      <c r="E55" s="18"/>
      <c r="F55" s="11"/>
      <c r="G55" s="7"/>
      <c r="H55" s="4"/>
      <c r="I55" s="73"/>
      <c r="J55" s="38"/>
      <c r="K55" s="38" t="s">
        <v>276</v>
      </c>
      <c r="L55" s="39">
        <v>15</v>
      </c>
      <c r="M55" s="26"/>
      <c r="N55" s="4"/>
      <c r="O55" s="23"/>
      <c r="P55" s="9" t="str">
        <f t="shared" si="3"/>
        <v/>
      </c>
      <c r="Q55" s="75"/>
      <c r="R55" s="64"/>
      <c r="T55" s="40" t="str">
        <f t="shared" si="12"/>
        <v/>
      </c>
      <c r="U55" s="40" t="str">
        <f t="shared" si="13"/>
        <v/>
      </c>
    </row>
    <row r="56" spans="1:21" ht="15" customHeight="1">
      <c r="A56" s="32" t="str">
        <f t="shared" si="48"/>
        <v/>
      </c>
      <c r="B56" s="30"/>
      <c r="C56" s="59" t="s">
        <v>146</v>
      </c>
      <c r="D56" s="21"/>
      <c r="E56" s="18"/>
      <c r="F56" s="11"/>
      <c r="G56" s="7"/>
      <c r="H56" s="4"/>
      <c r="I56" s="73"/>
      <c r="J56" s="38"/>
      <c r="K56" s="38" t="s">
        <v>276</v>
      </c>
      <c r="L56" s="39">
        <v>15</v>
      </c>
      <c r="M56" s="26"/>
      <c r="N56" s="4"/>
      <c r="O56" s="23"/>
      <c r="P56" s="9" t="str">
        <f t="shared" si="3"/>
        <v/>
      </c>
      <c r="Q56" s="75"/>
      <c r="R56" s="64"/>
      <c r="T56" s="40" t="str">
        <f t="shared" si="12"/>
        <v/>
      </c>
      <c r="U56" s="40" t="str">
        <f t="shared" si="13"/>
        <v/>
      </c>
    </row>
    <row r="57" spans="1:21" ht="15" customHeight="1">
      <c r="A57" s="32" t="str">
        <f t="shared" si="48"/>
        <v/>
      </c>
      <c r="B57" s="30"/>
      <c r="C57" s="59" t="s">
        <v>146</v>
      </c>
      <c r="D57" s="21"/>
      <c r="E57" s="18"/>
      <c r="F57" s="11"/>
      <c r="G57" s="7"/>
      <c r="H57" s="4"/>
      <c r="I57" s="73"/>
      <c r="J57" s="38"/>
      <c r="K57" s="38" t="s">
        <v>276</v>
      </c>
      <c r="L57" s="39">
        <v>40</v>
      </c>
      <c r="M57" s="26"/>
      <c r="N57" s="4"/>
      <c r="O57" s="23"/>
      <c r="P57" s="9" t="str">
        <f t="shared" si="3"/>
        <v/>
      </c>
      <c r="Q57" s="75"/>
      <c r="R57" s="64"/>
      <c r="T57" s="40" t="str">
        <f t="shared" si="12"/>
        <v/>
      </c>
      <c r="U57" s="40" t="str">
        <f t="shared" si="13"/>
        <v/>
      </c>
    </row>
    <row r="58" spans="1:21" ht="4.5" customHeight="1">
      <c r="A58" s="33" t="str">
        <f>IF(B58="","",)</f>
        <v/>
      </c>
      <c r="B58" s="31"/>
      <c r="C58" s="37"/>
      <c r="D58" s="17"/>
      <c r="E58" s="19"/>
      <c r="F58" s="12"/>
      <c r="G58" s="13"/>
      <c r="H58" s="14"/>
      <c r="I58" s="72"/>
      <c r="J58" s="36"/>
      <c r="K58" s="36"/>
      <c r="L58" s="36"/>
      <c r="M58" s="27"/>
      <c r="N58" s="14"/>
      <c r="O58" s="24"/>
      <c r="P58" s="15" t="str">
        <f t="shared" ref="P58" si="49">IF(O58="Cancelada","Inserir o motivo",IF(O58="Alterada","Inserir o motivo",IF(O58="Definida","situação a alterar",IF(O58="","",IF(O58="Por definir","sem data marcada",IF(O58="Realizada","-----"))))))</f>
        <v/>
      </c>
      <c r="Q58" s="76"/>
      <c r="R58" s="66"/>
      <c r="T58" s="42" t="str">
        <f t="shared" ref="T58" si="50">CONCATENATE(N58,O58)</f>
        <v/>
      </c>
      <c r="U58" s="42" t="str">
        <f t="shared" ref="U58" si="51">CONCATENATE(N58,H58)</f>
        <v/>
      </c>
    </row>
    <row r="59" spans="1:21" ht="15" customHeight="1">
      <c r="F59" s="2"/>
      <c r="L59" s="61"/>
      <c r="O59" s="2"/>
      <c r="P59" s="2"/>
      <c r="Q59" s="67"/>
      <c r="R59" s="67"/>
    </row>
    <row r="60" spans="1:21">
      <c r="B60" s="29" t="s">
        <v>133</v>
      </c>
      <c r="C60" s="43" t="s">
        <v>138</v>
      </c>
      <c r="D60" s="46">
        <v>1</v>
      </c>
      <c r="E60" s="47" t="s">
        <v>79</v>
      </c>
      <c r="F60" s="45" t="s">
        <v>5</v>
      </c>
      <c r="G60" s="69" t="s">
        <v>471</v>
      </c>
      <c r="H60" s="44" t="s">
        <v>75</v>
      </c>
      <c r="I60" s="71" t="s">
        <v>385</v>
      </c>
      <c r="K60" s="51" t="s">
        <v>154</v>
      </c>
      <c r="N60" s="44" t="s">
        <v>21</v>
      </c>
      <c r="O60" s="44" t="s">
        <v>8</v>
      </c>
      <c r="P60" s="44" t="s">
        <v>51</v>
      </c>
      <c r="Q60" s="68" t="s">
        <v>408</v>
      </c>
      <c r="R60" s="67"/>
    </row>
    <row r="61" spans="1:21">
      <c r="B61" s="29" t="s">
        <v>293</v>
      </c>
      <c r="C61" s="43" t="s">
        <v>139</v>
      </c>
      <c r="D61" s="46">
        <v>2</v>
      </c>
      <c r="E61" s="47" t="s">
        <v>76</v>
      </c>
      <c r="F61" s="45" t="s">
        <v>6</v>
      </c>
      <c r="G61" s="69" t="s">
        <v>375</v>
      </c>
      <c r="H61" s="44" t="s">
        <v>14</v>
      </c>
      <c r="I61" s="71" t="s">
        <v>411</v>
      </c>
      <c r="K61" s="51" t="s">
        <v>155</v>
      </c>
      <c r="N61" s="44" t="s">
        <v>84</v>
      </c>
      <c r="O61" s="44" t="s">
        <v>50</v>
      </c>
      <c r="P61" s="44" t="s">
        <v>52</v>
      </c>
      <c r="Q61" s="68" t="s">
        <v>409</v>
      </c>
      <c r="R61" s="67"/>
    </row>
    <row r="62" spans="1:21">
      <c r="B62" s="29"/>
      <c r="C62" s="43" t="s">
        <v>140</v>
      </c>
      <c r="D62" s="46">
        <v>3</v>
      </c>
      <c r="E62" s="47" t="s">
        <v>80</v>
      </c>
      <c r="F62" s="45" t="s">
        <v>0</v>
      </c>
      <c r="G62" s="100" t="s">
        <v>704</v>
      </c>
      <c r="H62" s="44" t="s">
        <v>15</v>
      </c>
      <c r="I62" s="71" t="s">
        <v>410</v>
      </c>
      <c r="K62" s="51" t="s">
        <v>278</v>
      </c>
      <c r="N62" s="44" t="s">
        <v>20</v>
      </c>
      <c r="O62" s="44" t="s">
        <v>24</v>
      </c>
      <c r="P62" s="44" t="s">
        <v>53</v>
      </c>
      <c r="Q62" s="67"/>
      <c r="R62" s="67"/>
    </row>
    <row r="63" spans="1:21">
      <c r="B63" s="29"/>
      <c r="C63" s="43" t="s">
        <v>141</v>
      </c>
      <c r="D63" s="46">
        <v>4</v>
      </c>
      <c r="E63" s="47" t="s">
        <v>81</v>
      </c>
      <c r="F63" s="45" t="s">
        <v>1</v>
      </c>
      <c r="G63" s="100" t="s">
        <v>703</v>
      </c>
      <c r="H63" s="44" t="s">
        <v>153</v>
      </c>
      <c r="I63" s="71" t="s">
        <v>412</v>
      </c>
      <c r="K63" s="51" t="s">
        <v>279</v>
      </c>
      <c r="N63" s="52"/>
      <c r="O63" s="44" t="s">
        <v>22</v>
      </c>
      <c r="P63" s="44" t="s">
        <v>30</v>
      </c>
      <c r="Q63" s="67"/>
      <c r="R63" s="67"/>
    </row>
    <row r="64" spans="1:21">
      <c r="B64" s="29"/>
      <c r="C64" s="43" t="s">
        <v>142</v>
      </c>
      <c r="D64" s="46">
        <v>5</v>
      </c>
      <c r="E64" s="47" t="s">
        <v>82</v>
      </c>
      <c r="F64" s="45" t="s">
        <v>2</v>
      </c>
      <c r="G64" s="100" t="s">
        <v>702</v>
      </c>
      <c r="H64" s="44" t="s">
        <v>11</v>
      </c>
      <c r="I64" s="71" t="s">
        <v>318</v>
      </c>
      <c r="K64" s="51" t="s">
        <v>276</v>
      </c>
      <c r="N64" s="52"/>
      <c r="O64" s="44" t="s">
        <v>7</v>
      </c>
      <c r="P64" s="44" t="s">
        <v>35</v>
      </c>
      <c r="Q64" s="67"/>
      <c r="R64" s="67"/>
    </row>
    <row r="65" spans="3:18">
      <c r="C65" s="43" t="s">
        <v>143</v>
      </c>
      <c r="D65" s="46">
        <v>6</v>
      </c>
      <c r="E65" s="47" t="s">
        <v>83</v>
      </c>
      <c r="F65" s="45" t="s">
        <v>3</v>
      </c>
      <c r="G65" s="100" t="s">
        <v>701</v>
      </c>
      <c r="H65" s="44" t="s">
        <v>18</v>
      </c>
      <c r="I65" s="71" t="s">
        <v>413</v>
      </c>
      <c r="K65" s="51" t="s">
        <v>280</v>
      </c>
      <c r="N65" s="52"/>
      <c r="O65" s="53"/>
      <c r="P65" s="44" t="s">
        <v>31</v>
      </c>
      <c r="Q65" s="67"/>
      <c r="R65" s="67"/>
    </row>
    <row r="66" spans="3:18">
      <c r="C66" s="43" t="s">
        <v>144</v>
      </c>
      <c r="D66" s="46">
        <v>7</v>
      </c>
      <c r="E66" s="47" t="s">
        <v>85</v>
      </c>
      <c r="F66" s="45" t="s">
        <v>4</v>
      </c>
      <c r="G66" s="100" t="s">
        <v>696</v>
      </c>
      <c r="H66" s="44" t="s">
        <v>17</v>
      </c>
      <c r="I66" s="71" t="s">
        <v>415</v>
      </c>
      <c r="K66" s="51" t="s">
        <v>281</v>
      </c>
      <c r="O66" s="2"/>
      <c r="P66" s="2"/>
      <c r="Q66" s="67"/>
      <c r="R66" s="67"/>
    </row>
    <row r="67" spans="3:18">
      <c r="C67" s="43" t="s">
        <v>145</v>
      </c>
      <c r="D67" s="46">
        <v>8</v>
      </c>
      <c r="E67" s="47" t="s">
        <v>86</v>
      </c>
      <c r="F67" s="45" t="s">
        <v>38</v>
      </c>
      <c r="G67" s="100" t="s">
        <v>695</v>
      </c>
      <c r="H67" s="44" t="s">
        <v>152</v>
      </c>
      <c r="I67" s="71" t="s">
        <v>414</v>
      </c>
      <c r="O67" s="2"/>
      <c r="P67" s="2"/>
      <c r="Q67" s="67"/>
      <c r="R67" s="67"/>
    </row>
    <row r="68" spans="3:18">
      <c r="C68" s="43" t="s">
        <v>146</v>
      </c>
      <c r="D68" s="46">
        <v>9</v>
      </c>
      <c r="E68" s="47" t="s">
        <v>87</v>
      </c>
      <c r="G68" s="100" t="s">
        <v>694</v>
      </c>
      <c r="H68" s="44" t="s">
        <v>16</v>
      </c>
      <c r="I68" s="71" t="s">
        <v>445</v>
      </c>
      <c r="P68" s="2"/>
      <c r="Q68" s="67"/>
      <c r="R68" s="67"/>
    </row>
    <row r="69" spans="3:18">
      <c r="C69" s="43" t="s">
        <v>147</v>
      </c>
      <c r="D69" s="46">
        <v>10</v>
      </c>
      <c r="E69" s="47" t="s">
        <v>88</v>
      </c>
      <c r="G69" s="100" t="s">
        <v>690</v>
      </c>
      <c r="H69" s="44" t="s">
        <v>13</v>
      </c>
      <c r="I69" s="71" t="s">
        <v>376</v>
      </c>
      <c r="P69" s="2"/>
      <c r="Q69" s="67"/>
      <c r="R69" s="67"/>
    </row>
    <row r="70" spans="3:18">
      <c r="C70" s="43" t="s">
        <v>148</v>
      </c>
      <c r="D70" s="46">
        <v>11</v>
      </c>
      <c r="E70" s="47" t="s">
        <v>89</v>
      </c>
      <c r="F70" s="3"/>
      <c r="G70" s="100" t="s">
        <v>684</v>
      </c>
      <c r="H70" s="44" t="s">
        <v>12</v>
      </c>
      <c r="I70" s="71" t="s">
        <v>447</v>
      </c>
      <c r="P70" s="2"/>
      <c r="Q70" s="67"/>
      <c r="R70" s="67"/>
    </row>
    <row r="71" spans="3:18">
      <c r="C71" s="43" t="s">
        <v>149</v>
      </c>
      <c r="D71" s="46">
        <v>12</v>
      </c>
      <c r="E71" s="47" t="s">
        <v>90</v>
      </c>
      <c r="F71" s="3"/>
      <c r="G71" s="69" t="s">
        <v>465</v>
      </c>
      <c r="I71" s="71" t="s">
        <v>440</v>
      </c>
      <c r="Q71" s="67"/>
      <c r="R71" s="67"/>
    </row>
    <row r="72" spans="3:18">
      <c r="D72" s="48">
        <v>13</v>
      </c>
      <c r="E72" s="49" t="s">
        <v>91</v>
      </c>
      <c r="F72" s="3"/>
      <c r="G72" s="69" t="s">
        <v>361</v>
      </c>
      <c r="I72" s="71" t="s">
        <v>388</v>
      </c>
      <c r="Q72" s="67"/>
      <c r="R72" s="67"/>
    </row>
    <row r="73" spans="3:18">
      <c r="D73" s="48">
        <v>14</v>
      </c>
      <c r="E73" s="49" t="s">
        <v>92</v>
      </c>
      <c r="F73" s="3"/>
      <c r="G73" s="69" t="s">
        <v>368</v>
      </c>
      <c r="I73" s="71" t="s">
        <v>309</v>
      </c>
      <c r="Q73" s="67"/>
      <c r="R73" s="67"/>
    </row>
    <row r="74" spans="3:18">
      <c r="D74" s="48">
        <v>15</v>
      </c>
      <c r="E74" s="49" t="s">
        <v>93</v>
      </c>
      <c r="F74" s="3"/>
      <c r="G74" s="69" t="s">
        <v>161</v>
      </c>
      <c r="I74" s="71" t="s">
        <v>449</v>
      </c>
      <c r="Q74" s="67"/>
      <c r="R74" s="67"/>
    </row>
    <row r="75" spans="3:18">
      <c r="D75" s="48">
        <v>16</v>
      </c>
      <c r="E75" s="49" t="s">
        <v>94</v>
      </c>
      <c r="F75" s="3"/>
      <c r="G75" s="69" t="s">
        <v>162</v>
      </c>
      <c r="I75" s="71" t="s">
        <v>566</v>
      </c>
      <c r="Q75" s="67"/>
      <c r="R75" s="67"/>
    </row>
    <row r="76" spans="3:18">
      <c r="D76" s="48">
        <v>17</v>
      </c>
      <c r="E76" s="49" t="s">
        <v>95</v>
      </c>
      <c r="F76" s="3"/>
      <c r="G76" s="69" t="s">
        <v>163</v>
      </c>
      <c r="I76" s="71" t="s">
        <v>438</v>
      </c>
      <c r="Q76" s="67"/>
      <c r="R76" s="67"/>
    </row>
    <row r="77" spans="3:18">
      <c r="D77" s="48">
        <v>19</v>
      </c>
      <c r="E77" s="49" t="s">
        <v>77</v>
      </c>
      <c r="F77" s="3"/>
      <c r="G77" s="69" t="s">
        <v>164</v>
      </c>
      <c r="I77" s="71" t="s">
        <v>434</v>
      </c>
      <c r="Q77" s="67"/>
      <c r="R77" s="67"/>
    </row>
    <row r="78" spans="3:18">
      <c r="D78" s="48">
        <v>20</v>
      </c>
      <c r="E78" s="49" t="s">
        <v>78</v>
      </c>
      <c r="F78" s="3"/>
      <c r="G78" s="69" t="s">
        <v>165</v>
      </c>
      <c r="I78" s="71" t="s">
        <v>540</v>
      </c>
      <c r="Q78" s="67"/>
      <c r="R78" s="67"/>
    </row>
    <row r="79" spans="3:18">
      <c r="D79" s="48">
        <v>21</v>
      </c>
      <c r="E79" s="49" t="s">
        <v>97</v>
      </c>
      <c r="F79" s="3"/>
      <c r="G79" s="69" t="s">
        <v>166</v>
      </c>
      <c r="I79" s="71" t="s">
        <v>441</v>
      </c>
      <c r="Q79" s="67"/>
      <c r="R79" s="67"/>
    </row>
    <row r="80" spans="3:18">
      <c r="D80" s="48">
        <v>22</v>
      </c>
      <c r="E80" s="49" t="s">
        <v>98</v>
      </c>
      <c r="F80" s="3"/>
      <c r="G80" s="69" t="s">
        <v>167</v>
      </c>
      <c r="I80" s="71" t="s">
        <v>442</v>
      </c>
      <c r="Q80" s="67"/>
      <c r="R80" s="67"/>
    </row>
    <row r="81" spans="4:18">
      <c r="D81" s="48">
        <v>23</v>
      </c>
      <c r="E81" s="49" t="s">
        <v>99</v>
      </c>
      <c r="F81" s="3"/>
      <c r="G81" s="69" t="s">
        <v>487</v>
      </c>
      <c r="I81" s="71" t="s">
        <v>417</v>
      </c>
      <c r="Q81" s="67"/>
      <c r="R81" s="67"/>
    </row>
    <row r="82" spans="4:18">
      <c r="D82" s="48">
        <v>23</v>
      </c>
      <c r="E82" s="49" t="s">
        <v>99</v>
      </c>
      <c r="F82" s="3"/>
      <c r="G82" s="69" t="s">
        <v>451</v>
      </c>
      <c r="I82" s="71" t="s">
        <v>387</v>
      </c>
      <c r="Q82" s="67"/>
      <c r="R82" s="67"/>
    </row>
    <row r="83" spans="4:18">
      <c r="D83" s="48">
        <v>24</v>
      </c>
      <c r="E83" s="49" t="s">
        <v>100</v>
      </c>
      <c r="F83" s="3"/>
      <c r="G83" s="69" t="s">
        <v>63</v>
      </c>
      <c r="I83" s="71" t="s">
        <v>433</v>
      </c>
      <c r="Q83" s="67"/>
      <c r="R83" s="67"/>
    </row>
    <row r="84" spans="4:18">
      <c r="D84" s="48">
        <v>25</v>
      </c>
      <c r="E84" s="49" t="s">
        <v>101</v>
      </c>
      <c r="F84" s="3"/>
      <c r="G84" s="69" t="s">
        <v>304</v>
      </c>
      <c r="I84" s="71" t="s">
        <v>433</v>
      </c>
      <c r="Q84" s="67"/>
      <c r="R84" s="67"/>
    </row>
    <row r="85" spans="4:18">
      <c r="D85" s="48">
        <v>26</v>
      </c>
      <c r="E85" s="49" t="s">
        <v>102</v>
      </c>
      <c r="F85" s="3"/>
      <c r="G85" s="69" t="s">
        <v>486</v>
      </c>
      <c r="I85" s="71" t="s">
        <v>439</v>
      </c>
      <c r="Q85" s="67"/>
      <c r="R85" s="67"/>
    </row>
    <row r="86" spans="4:18">
      <c r="D86" s="48">
        <v>27</v>
      </c>
      <c r="E86" s="49" t="s">
        <v>103</v>
      </c>
      <c r="F86" s="3"/>
      <c r="G86" s="69" t="s">
        <v>168</v>
      </c>
      <c r="I86" s="71" t="s">
        <v>418</v>
      </c>
      <c r="Q86" s="67"/>
      <c r="R86" s="67"/>
    </row>
    <row r="87" spans="4:18">
      <c r="D87" s="48">
        <v>28</v>
      </c>
      <c r="E87" s="49" t="s">
        <v>104</v>
      </c>
      <c r="F87" s="3"/>
      <c r="G87" s="69" t="s">
        <v>485</v>
      </c>
      <c r="I87" s="71" t="s">
        <v>419</v>
      </c>
      <c r="Q87" s="67"/>
      <c r="R87" s="67"/>
    </row>
    <row r="88" spans="4:18">
      <c r="D88" s="48">
        <v>29</v>
      </c>
      <c r="E88" s="49" t="s">
        <v>105</v>
      </c>
      <c r="F88" s="3"/>
      <c r="G88" s="69" t="s">
        <v>169</v>
      </c>
      <c r="I88" s="71" t="s">
        <v>335</v>
      </c>
      <c r="Q88" s="67"/>
      <c r="R88" s="67"/>
    </row>
    <row r="89" spans="4:18">
      <c r="D89" s="48">
        <v>30</v>
      </c>
      <c r="E89" s="49" t="s">
        <v>106</v>
      </c>
      <c r="F89" s="3"/>
      <c r="G89" s="69" t="s">
        <v>169</v>
      </c>
      <c r="I89" s="71" t="s">
        <v>436</v>
      </c>
      <c r="Q89" s="67"/>
      <c r="R89" s="67"/>
    </row>
    <row r="90" spans="4:18">
      <c r="D90" s="48">
        <v>31</v>
      </c>
      <c r="E90" s="50" t="s">
        <v>107</v>
      </c>
      <c r="F90" s="3"/>
      <c r="G90" s="69" t="s">
        <v>129</v>
      </c>
      <c r="I90" s="71" t="s">
        <v>420</v>
      </c>
      <c r="Q90" s="67"/>
      <c r="R90" s="67"/>
    </row>
    <row r="91" spans="4:18">
      <c r="D91" s="48" t="s">
        <v>36</v>
      </c>
      <c r="E91" s="49"/>
      <c r="F91" s="3"/>
      <c r="G91" s="69" t="s">
        <v>112</v>
      </c>
      <c r="I91" s="71" t="s">
        <v>421</v>
      </c>
      <c r="Q91" s="67"/>
      <c r="R91" s="67"/>
    </row>
    <row r="92" spans="4:18">
      <c r="F92" s="3"/>
      <c r="G92" s="69" t="s">
        <v>112</v>
      </c>
      <c r="I92" s="71" t="s">
        <v>446</v>
      </c>
      <c r="Q92" s="67"/>
      <c r="R92" s="67"/>
    </row>
    <row r="93" spans="4:18">
      <c r="F93" s="3"/>
      <c r="G93" s="69" t="s">
        <v>484</v>
      </c>
      <c r="I93" s="71" t="s">
        <v>343</v>
      </c>
      <c r="Q93" s="67"/>
      <c r="R93" s="67"/>
    </row>
    <row r="94" spans="4:18">
      <c r="F94" s="3"/>
      <c r="G94" s="69" t="s">
        <v>475</v>
      </c>
      <c r="I94" s="71" t="s">
        <v>422</v>
      </c>
      <c r="Q94" s="67"/>
      <c r="R94" s="67"/>
    </row>
    <row r="95" spans="4:18">
      <c r="F95" s="3"/>
      <c r="G95" s="69" t="s">
        <v>170</v>
      </c>
      <c r="I95" s="71" t="s">
        <v>423</v>
      </c>
      <c r="Q95" s="67"/>
      <c r="R95" s="67"/>
    </row>
    <row r="96" spans="4:18">
      <c r="F96" s="3"/>
      <c r="G96" s="69" t="s">
        <v>308</v>
      </c>
      <c r="I96" s="71" t="s">
        <v>443</v>
      </c>
      <c r="Q96" s="67"/>
      <c r="R96" s="67"/>
    </row>
    <row r="97" spans="1:21">
      <c r="F97" s="3"/>
      <c r="G97" s="69" t="s">
        <v>394</v>
      </c>
      <c r="I97" s="71" t="s">
        <v>424</v>
      </c>
      <c r="Q97" s="67"/>
      <c r="R97" s="67"/>
    </row>
    <row r="98" spans="1:21">
      <c r="F98" s="3"/>
      <c r="G98" s="69" t="s">
        <v>483</v>
      </c>
      <c r="I98" s="71" t="s">
        <v>384</v>
      </c>
      <c r="Q98" s="67"/>
      <c r="R98" s="67"/>
    </row>
    <row r="99" spans="1:21">
      <c r="F99" s="3"/>
      <c r="G99" s="69" t="s">
        <v>284</v>
      </c>
      <c r="I99" s="71" t="s">
        <v>444</v>
      </c>
      <c r="Q99" s="67"/>
      <c r="R99" s="67"/>
    </row>
    <row r="100" spans="1:21" s="34" customFormat="1">
      <c r="A100"/>
      <c r="B100"/>
      <c r="C100"/>
      <c r="D100" s="20"/>
      <c r="E100" s="16"/>
      <c r="F100" s="3"/>
      <c r="G100" s="69" t="s">
        <v>464</v>
      </c>
      <c r="H100"/>
      <c r="I100" s="71" t="s">
        <v>426</v>
      </c>
      <c r="M100" s="25"/>
      <c r="N100"/>
      <c r="O100"/>
      <c r="P100" s="8"/>
      <c r="Q100"/>
      <c r="R100"/>
      <c r="S100"/>
      <c r="T100"/>
      <c r="U100"/>
    </row>
    <row r="101" spans="1:21" s="34" customFormat="1">
      <c r="A101"/>
      <c r="B101"/>
      <c r="C101"/>
      <c r="D101" s="20"/>
      <c r="E101" s="16"/>
      <c r="F101"/>
      <c r="G101" s="69" t="s">
        <v>470</v>
      </c>
      <c r="H101"/>
      <c r="I101" s="71" t="s">
        <v>427</v>
      </c>
      <c r="M101" s="25"/>
      <c r="N101"/>
      <c r="O101"/>
      <c r="P101" s="8"/>
      <c r="Q101"/>
      <c r="R101"/>
      <c r="S101"/>
      <c r="T101"/>
      <c r="U101"/>
    </row>
    <row r="102" spans="1:21" s="34" customFormat="1">
      <c r="A102"/>
      <c r="B102"/>
      <c r="C102"/>
      <c r="D102" s="20"/>
      <c r="E102" s="16"/>
      <c r="F102"/>
      <c r="G102" s="69" t="s">
        <v>472</v>
      </c>
      <c r="H102"/>
      <c r="I102" s="71" t="s">
        <v>428</v>
      </c>
      <c r="M102" s="25"/>
      <c r="N102"/>
      <c r="O102"/>
      <c r="P102" s="8"/>
      <c r="Q102"/>
      <c r="R102"/>
      <c r="S102"/>
      <c r="T102"/>
      <c r="U102"/>
    </row>
    <row r="103" spans="1:21" s="34" customFormat="1">
      <c r="A103"/>
      <c r="B103"/>
      <c r="C103"/>
      <c r="D103" s="20"/>
      <c r="E103" s="16"/>
      <c r="F103"/>
      <c r="G103" s="69" t="s">
        <v>171</v>
      </c>
      <c r="H103"/>
      <c r="I103" s="71" t="s">
        <v>429</v>
      </c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44</v>
      </c>
      <c r="H104"/>
      <c r="I104" s="71" t="s">
        <v>430</v>
      </c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67</v>
      </c>
      <c r="H105"/>
      <c r="I105" s="71" t="s">
        <v>431</v>
      </c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374</v>
      </c>
      <c r="H106"/>
      <c r="I106" s="71" t="s">
        <v>448</v>
      </c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351</v>
      </c>
      <c r="H107"/>
      <c r="I107" s="71" t="s">
        <v>378</v>
      </c>
      <c r="M107" s="25"/>
      <c r="N107"/>
      <c r="O107"/>
      <c r="P107" s="8"/>
      <c r="Q107"/>
      <c r="R107"/>
      <c r="S107"/>
      <c r="T107"/>
      <c r="U107"/>
    </row>
    <row r="108" spans="1:21" s="34" customFormat="1">
      <c r="A108"/>
      <c r="B108"/>
      <c r="C108"/>
      <c r="D108" s="20"/>
      <c r="E108" s="16"/>
      <c r="F108"/>
      <c r="G108" s="69" t="s">
        <v>354</v>
      </c>
      <c r="H108"/>
      <c r="M108" s="25"/>
      <c r="N108"/>
      <c r="O108"/>
      <c r="P108" s="8"/>
      <c r="Q108"/>
      <c r="R108"/>
      <c r="S108"/>
      <c r="T108"/>
      <c r="U108"/>
    </row>
    <row r="109" spans="1:21" s="34" customFormat="1">
      <c r="A109"/>
      <c r="B109"/>
      <c r="C109"/>
      <c r="D109" s="20"/>
      <c r="E109" s="16"/>
      <c r="F109"/>
      <c r="G109" s="69" t="s">
        <v>353</v>
      </c>
      <c r="H109"/>
      <c r="M109" s="25"/>
      <c r="N109"/>
      <c r="O109"/>
      <c r="P109" s="8"/>
      <c r="Q109"/>
      <c r="R109"/>
      <c r="S109"/>
      <c r="T109"/>
      <c r="U109"/>
    </row>
    <row r="110" spans="1:21" s="34" customFormat="1">
      <c r="A110"/>
      <c r="B110"/>
      <c r="C110"/>
      <c r="D110" s="20"/>
      <c r="E110" s="16"/>
      <c r="F110"/>
      <c r="G110" s="69" t="s">
        <v>174</v>
      </c>
      <c r="H110"/>
      <c r="M110" s="25"/>
      <c r="N110"/>
      <c r="O110"/>
      <c r="P110" s="8"/>
      <c r="Q110"/>
      <c r="R110"/>
      <c r="S110"/>
      <c r="T110"/>
      <c r="U110"/>
    </row>
    <row r="111" spans="1:21" s="34" customFormat="1">
      <c r="A111"/>
      <c r="B111"/>
      <c r="C111"/>
      <c r="D111" s="20"/>
      <c r="E111" s="16"/>
      <c r="F111"/>
      <c r="G111" s="69" t="s">
        <v>325</v>
      </c>
      <c r="H111"/>
      <c r="M111" s="25"/>
      <c r="N111"/>
      <c r="O111"/>
      <c r="P111" s="8"/>
      <c r="Q111"/>
      <c r="R111"/>
      <c r="S111"/>
      <c r="T111"/>
      <c r="U111"/>
    </row>
    <row r="112" spans="1:21" s="34" customFormat="1">
      <c r="A112"/>
      <c r="B112"/>
      <c r="C112"/>
      <c r="D112" s="20"/>
      <c r="E112" s="16"/>
      <c r="F112"/>
      <c r="G112" s="69" t="s">
        <v>437</v>
      </c>
      <c r="H112"/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175</v>
      </c>
      <c r="H113"/>
      <c r="M113" s="25"/>
      <c r="N113"/>
      <c r="O113"/>
      <c r="P113" s="8"/>
      <c r="Q113"/>
      <c r="R113"/>
      <c r="S113"/>
      <c r="T113"/>
      <c r="U113"/>
    </row>
    <row r="114" spans="1:21" s="34" customFormat="1">
      <c r="A114"/>
      <c r="B114"/>
      <c r="C114"/>
      <c r="D114" s="20"/>
      <c r="E114" s="16"/>
      <c r="F114"/>
      <c r="G114" s="69" t="s">
        <v>113</v>
      </c>
      <c r="H114"/>
      <c r="M114" s="25"/>
      <c r="N114"/>
      <c r="O114"/>
      <c r="P114" s="8"/>
      <c r="Q114"/>
      <c r="R114"/>
      <c r="S114"/>
      <c r="T114"/>
      <c r="U114"/>
    </row>
    <row r="115" spans="1:21" s="34" customFormat="1">
      <c r="A115"/>
      <c r="B115"/>
      <c r="C115"/>
      <c r="D115" s="20"/>
      <c r="E115" s="16"/>
      <c r="F115"/>
      <c r="G115" s="69" t="s">
        <v>176</v>
      </c>
      <c r="H115"/>
      <c r="M115" s="25"/>
      <c r="N115"/>
      <c r="O115"/>
      <c r="P115" s="8"/>
      <c r="Q115"/>
      <c r="R115"/>
      <c r="S115"/>
      <c r="T115"/>
      <c r="U115"/>
    </row>
    <row r="116" spans="1:21">
      <c r="G116" s="69" t="s">
        <v>177</v>
      </c>
    </row>
    <row r="117" spans="1:21">
      <c r="G117" s="69" t="s">
        <v>55</v>
      </c>
    </row>
    <row r="118" spans="1:21">
      <c r="G118" s="69" t="s">
        <v>283</v>
      </c>
    </row>
    <row r="119" spans="1:21">
      <c r="G119" s="69" t="s">
        <v>493</v>
      </c>
    </row>
    <row r="120" spans="1:21">
      <c r="G120" s="69" t="s">
        <v>15</v>
      </c>
    </row>
    <row r="121" spans="1:21">
      <c r="G121" s="69" t="s">
        <v>178</v>
      </c>
    </row>
    <row r="122" spans="1:21">
      <c r="G122" s="69" t="s">
        <v>399</v>
      </c>
    </row>
    <row r="123" spans="1:21">
      <c r="G123" s="69" t="s">
        <v>179</v>
      </c>
    </row>
    <row r="124" spans="1:21">
      <c r="D124"/>
      <c r="E124"/>
      <c r="G124" s="69" t="s">
        <v>68</v>
      </c>
      <c r="J124"/>
      <c r="K124"/>
      <c r="L124"/>
      <c r="M124"/>
      <c r="P124"/>
    </row>
    <row r="125" spans="1:21">
      <c r="D125"/>
      <c r="E125"/>
      <c r="G125" s="69" t="s">
        <v>490</v>
      </c>
      <c r="I125"/>
      <c r="J125"/>
      <c r="K125"/>
      <c r="L125"/>
      <c r="M125"/>
      <c r="P125"/>
    </row>
    <row r="126" spans="1:21">
      <c r="D126"/>
      <c r="E126"/>
      <c r="G126" s="69" t="s">
        <v>491</v>
      </c>
      <c r="I126"/>
      <c r="J126"/>
      <c r="K126"/>
      <c r="L126"/>
      <c r="M126"/>
      <c r="P126"/>
    </row>
    <row r="127" spans="1:21">
      <c r="D127"/>
      <c r="E127"/>
      <c r="G127" s="69" t="s">
        <v>492</v>
      </c>
      <c r="I127"/>
      <c r="J127"/>
      <c r="K127"/>
      <c r="L127"/>
      <c r="M127"/>
      <c r="P127"/>
    </row>
    <row r="128" spans="1:21">
      <c r="D128"/>
      <c r="E128"/>
      <c r="G128" s="69" t="s">
        <v>334</v>
      </c>
      <c r="I128"/>
      <c r="J128"/>
      <c r="K128"/>
      <c r="L128"/>
      <c r="M128"/>
      <c r="P128"/>
    </row>
    <row r="129" spans="4:16">
      <c r="D129"/>
      <c r="E129"/>
      <c r="G129" s="69" t="s">
        <v>477</v>
      </c>
      <c r="I129"/>
      <c r="J129"/>
      <c r="K129"/>
      <c r="L129"/>
      <c r="M129"/>
      <c r="P129"/>
    </row>
    <row r="130" spans="4:16">
      <c r="D130"/>
      <c r="E130"/>
      <c r="G130" s="69" t="s">
        <v>478</v>
      </c>
      <c r="I130"/>
      <c r="J130"/>
      <c r="K130"/>
      <c r="L130"/>
      <c r="M130"/>
      <c r="P130"/>
    </row>
    <row r="131" spans="4:16">
      <c r="D131"/>
      <c r="E131"/>
      <c r="G131" s="69" t="s">
        <v>180</v>
      </c>
      <c r="I131"/>
      <c r="J131"/>
      <c r="K131"/>
      <c r="L131"/>
      <c r="M131"/>
      <c r="P131"/>
    </row>
    <row r="132" spans="4:16">
      <c r="D132"/>
      <c r="E132"/>
      <c r="G132" s="69" t="s">
        <v>479</v>
      </c>
      <c r="I132"/>
      <c r="J132"/>
      <c r="K132"/>
      <c r="L132"/>
      <c r="M132"/>
      <c r="P132"/>
    </row>
    <row r="133" spans="4:16">
      <c r="D133"/>
      <c r="E133"/>
      <c r="G133" s="69" t="s">
        <v>182</v>
      </c>
      <c r="I133"/>
      <c r="J133"/>
      <c r="K133"/>
      <c r="L133"/>
      <c r="M133"/>
      <c r="P133"/>
    </row>
    <row r="134" spans="4:16">
      <c r="D134"/>
      <c r="E134"/>
      <c r="G134" s="69" t="s">
        <v>480</v>
      </c>
      <c r="I134"/>
      <c r="J134"/>
      <c r="K134"/>
      <c r="L134"/>
      <c r="M134"/>
      <c r="P134"/>
    </row>
    <row r="135" spans="4:16">
      <c r="D135"/>
      <c r="E135"/>
      <c r="G135" s="69" t="s">
        <v>59</v>
      </c>
      <c r="I135"/>
      <c r="J135"/>
      <c r="K135"/>
      <c r="L135"/>
      <c r="M135"/>
      <c r="P135"/>
    </row>
    <row r="136" spans="4:16">
      <c r="D136"/>
      <c r="E136"/>
      <c r="G136" s="69" t="s">
        <v>456</v>
      </c>
      <c r="I136"/>
      <c r="J136"/>
      <c r="K136"/>
      <c r="L136"/>
      <c r="M136"/>
      <c r="P136"/>
    </row>
    <row r="137" spans="4:16">
      <c r="D137"/>
      <c r="E137"/>
      <c r="G137" s="69" t="s">
        <v>328</v>
      </c>
      <c r="I137"/>
      <c r="J137"/>
      <c r="K137"/>
      <c r="L137"/>
      <c r="M137"/>
      <c r="P137"/>
    </row>
    <row r="138" spans="4:16">
      <c r="D138"/>
      <c r="E138"/>
      <c r="G138" s="69" t="s">
        <v>319</v>
      </c>
      <c r="I138"/>
      <c r="J138"/>
      <c r="K138"/>
      <c r="L138"/>
      <c r="M138"/>
      <c r="P138"/>
    </row>
    <row r="139" spans="4:16">
      <c r="D139"/>
      <c r="E139"/>
      <c r="G139" s="69" t="s">
        <v>272</v>
      </c>
      <c r="I139"/>
      <c r="J139"/>
      <c r="K139"/>
      <c r="L139"/>
      <c r="M139"/>
      <c r="P139"/>
    </row>
    <row r="140" spans="4:16">
      <c r="D140"/>
      <c r="E140"/>
      <c r="G140" s="69" t="s">
        <v>462</v>
      </c>
      <c r="I140"/>
      <c r="J140"/>
      <c r="K140"/>
      <c r="L140"/>
      <c r="M140"/>
      <c r="P140"/>
    </row>
    <row r="141" spans="4:16">
      <c r="D141"/>
      <c r="E141"/>
      <c r="G141" s="69" t="s">
        <v>183</v>
      </c>
      <c r="I141"/>
      <c r="J141"/>
      <c r="K141"/>
      <c r="L141"/>
      <c r="M141"/>
      <c r="P141"/>
    </row>
    <row r="142" spans="4:16">
      <c r="D142"/>
      <c r="E142"/>
      <c r="G142" s="69" t="s">
        <v>184</v>
      </c>
      <c r="I142"/>
      <c r="J142"/>
      <c r="K142"/>
      <c r="L142"/>
      <c r="M142"/>
      <c r="P142"/>
    </row>
    <row r="143" spans="4:16">
      <c r="D143"/>
      <c r="E143"/>
      <c r="G143" s="69" t="s">
        <v>312</v>
      </c>
      <c r="I143"/>
      <c r="J143"/>
      <c r="K143"/>
      <c r="L143"/>
      <c r="M143"/>
      <c r="P143"/>
    </row>
    <row r="144" spans="4:16">
      <c r="D144"/>
      <c r="E144"/>
      <c r="G144" s="69" t="s">
        <v>369</v>
      </c>
      <c r="I144"/>
      <c r="J144"/>
      <c r="K144"/>
      <c r="L144"/>
      <c r="M144"/>
      <c r="P144"/>
    </row>
    <row r="145" spans="4:16">
      <c r="D145"/>
      <c r="E145"/>
      <c r="G145" s="69" t="s">
        <v>185</v>
      </c>
      <c r="I145"/>
      <c r="J145"/>
      <c r="K145"/>
      <c r="L145"/>
      <c r="M145"/>
      <c r="P145"/>
    </row>
    <row r="146" spans="4:16">
      <c r="D146"/>
      <c r="E146"/>
      <c r="G146" s="69" t="s">
        <v>186</v>
      </c>
      <c r="I146"/>
      <c r="J146"/>
      <c r="K146"/>
      <c r="L146"/>
      <c r="M146"/>
      <c r="P146"/>
    </row>
    <row r="147" spans="4:16">
      <c r="D147"/>
      <c r="E147"/>
      <c r="G147" s="69" t="s">
        <v>357</v>
      </c>
      <c r="I147"/>
      <c r="J147"/>
      <c r="K147"/>
      <c r="L147"/>
      <c r="M147"/>
      <c r="P147"/>
    </row>
    <row r="148" spans="4:16">
      <c r="D148"/>
      <c r="E148"/>
      <c r="G148" s="69" t="s">
        <v>332</v>
      </c>
      <c r="I148"/>
      <c r="J148"/>
      <c r="K148"/>
      <c r="L148"/>
      <c r="M148"/>
      <c r="P148"/>
    </row>
    <row r="149" spans="4:16">
      <c r="D149"/>
      <c r="E149"/>
      <c r="G149" s="69" t="s">
        <v>121</v>
      </c>
      <c r="I149"/>
      <c r="J149"/>
      <c r="K149"/>
      <c r="L149"/>
      <c r="M149"/>
      <c r="P149"/>
    </row>
    <row r="150" spans="4:16">
      <c r="D150"/>
      <c r="E150"/>
      <c r="G150" s="69" t="s">
        <v>187</v>
      </c>
      <c r="I150"/>
      <c r="J150"/>
      <c r="K150"/>
      <c r="L150"/>
      <c r="M150"/>
      <c r="P150"/>
    </row>
    <row r="151" spans="4:16">
      <c r="D151"/>
      <c r="E151"/>
      <c r="G151" s="69" t="s">
        <v>188</v>
      </c>
      <c r="I151"/>
      <c r="J151"/>
      <c r="K151"/>
      <c r="L151"/>
      <c r="M151"/>
      <c r="P151"/>
    </row>
    <row r="152" spans="4:16">
      <c r="D152"/>
      <c r="E152"/>
      <c r="G152" s="69" t="s">
        <v>126</v>
      </c>
      <c r="I152"/>
      <c r="J152"/>
      <c r="K152"/>
      <c r="L152"/>
      <c r="M152"/>
      <c r="P152"/>
    </row>
    <row r="153" spans="4:16">
      <c r="D153"/>
      <c r="E153"/>
      <c r="G153" s="69" t="s">
        <v>360</v>
      </c>
      <c r="I153"/>
      <c r="J153"/>
      <c r="K153"/>
      <c r="L153"/>
      <c r="M153"/>
      <c r="P153"/>
    </row>
    <row r="154" spans="4:16">
      <c r="D154"/>
      <c r="E154"/>
      <c r="G154" s="69" t="s">
        <v>47</v>
      </c>
      <c r="I154"/>
      <c r="J154"/>
      <c r="K154"/>
      <c r="L154"/>
      <c r="M154"/>
      <c r="P154"/>
    </row>
    <row r="155" spans="4:16">
      <c r="D155"/>
      <c r="E155"/>
      <c r="G155" s="69" t="s">
        <v>189</v>
      </c>
      <c r="I155"/>
      <c r="J155"/>
      <c r="K155"/>
      <c r="L155"/>
      <c r="M155"/>
      <c r="P155"/>
    </row>
    <row r="156" spans="4:16">
      <c r="D156"/>
      <c r="E156"/>
      <c r="G156" s="69" t="s">
        <v>119</v>
      </c>
      <c r="I156"/>
      <c r="J156"/>
      <c r="K156"/>
      <c r="L156"/>
      <c r="M156"/>
      <c r="P156"/>
    </row>
    <row r="157" spans="4:16">
      <c r="D157"/>
      <c r="E157"/>
      <c r="G157" s="69" t="s">
        <v>60</v>
      </c>
      <c r="I157"/>
      <c r="J157"/>
      <c r="K157"/>
      <c r="L157"/>
      <c r="M157"/>
      <c r="P157"/>
    </row>
    <row r="158" spans="4:16">
      <c r="D158"/>
      <c r="E158"/>
      <c r="G158" s="69" t="s">
        <v>190</v>
      </c>
      <c r="I158"/>
      <c r="J158"/>
      <c r="K158"/>
      <c r="L158"/>
      <c r="M158"/>
      <c r="P158"/>
    </row>
    <row r="159" spans="4:16">
      <c r="D159"/>
      <c r="E159"/>
      <c r="G159" s="69" t="s">
        <v>391</v>
      </c>
      <c r="I159"/>
      <c r="J159"/>
      <c r="K159"/>
      <c r="L159"/>
      <c r="M159"/>
      <c r="P159"/>
    </row>
    <row r="160" spans="4:16">
      <c r="D160"/>
      <c r="E160"/>
      <c r="G160" s="69" t="s">
        <v>191</v>
      </c>
      <c r="I160"/>
      <c r="J160"/>
      <c r="K160"/>
      <c r="L160"/>
      <c r="M160"/>
      <c r="P160"/>
    </row>
    <row r="161" spans="4:16">
      <c r="D161"/>
      <c r="E161"/>
      <c r="G161" s="69" t="s">
        <v>289</v>
      </c>
      <c r="I161"/>
      <c r="J161"/>
      <c r="K161"/>
      <c r="L161"/>
      <c r="M161"/>
      <c r="P161"/>
    </row>
    <row r="162" spans="4:16">
      <c r="D162"/>
      <c r="E162"/>
      <c r="G162" s="69" t="s">
        <v>288</v>
      </c>
      <c r="I162"/>
      <c r="J162"/>
      <c r="K162"/>
      <c r="L162"/>
      <c r="M162"/>
      <c r="P162"/>
    </row>
    <row r="163" spans="4:16">
      <c r="D163"/>
      <c r="E163"/>
      <c r="G163" s="69" t="s">
        <v>290</v>
      </c>
      <c r="I163"/>
      <c r="J163"/>
      <c r="K163"/>
      <c r="L163"/>
      <c r="M163"/>
      <c r="P163"/>
    </row>
    <row r="164" spans="4:16">
      <c r="D164"/>
      <c r="E164"/>
      <c r="G164" s="69" t="s">
        <v>344</v>
      </c>
      <c r="I164"/>
      <c r="J164"/>
      <c r="K164"/>
      <c r="L164"/>
      <c r="M164"/>
      <c r="P164"/>
    </row>
    <row r="165" spans="4:16">
      <c r="D165"/>
      <c r="E165"/>
      <c r="G165" s="69" t="s">
        <v>192</v>
      </c>
      <c r="I165"/>
      <c r="J165"/>
      <c r="K165"/>
      <c r="L165"/>
      <c r="M165"/>
      <c r="P165"/>
    </row>
    <row r="166" spans="4:16">
      <c r="D166"/>
      <c r="E166"/>
      <c r="G166" s="69" t="s">
        <v>300</v>
      </c>
      <c r="I166"/>
      <c r="J166"/>
      <c r="K166"/>
      <c r="L166"/>
      <c r="M166"/>
      <c r="P166"/>
    </row>
    <row r="167" spans="4:16">
      <c r="D167"/>
      <c r="E167"/>
      <c r="G167" s="69" t="s">
        <v>193</v>
      </c>
      <c r="I167"/>
      <c r="J167"/>
      <c r="K167"/>
      <c r="L167"/>
      <c r="M167"/>
      <c r="P167"/>
    </row>
    <row r="168" spans="4:16">
      <c r="D168"/>
      <c r="E168"/>
      <c r="G168" s="69" t="s">
        <v>194</v>
      </c>
      <c r="I168"/>
      <c r="J168"/>
      <c r="K168"/>
      <c r="L168"/>
      <c r="M168"/>
      <c r="P168"/>
    </row>
    <row r="169" spans="4:16">
      <c r="D169"/>
      <c r="E169"/>
      <c r="G169" s="69" t="s">
        <v>195</v>
      </c>
      <c r="I169"/>
      <c r="J169"/>
      <c r="K169"/>
      <c r="L169"/>
      <c r="M169"/>
      <c r="P169"/>
    </row>
    <row r="170" spans="4:16">
      <c r="D170"/>
      <c r="E170"/>
      <c r="G170" s="69" t="s">
        <v>294</v>
      </c>
      <c r="I170"/>
      <c r="J170"/>
      <c r="K170"/>
      <c r="L170"/>
      <c r="M170"/>
      <c r="P170"/>
    </row>
    <row r="171" spans="4:16">
      <c r="D171"/>
      <c r="E171"/>
      <c r="G171" s="69" t="s">
        <v>349</v>
      </c>
      <c r="I171"/>
      <c r="J171"/>
      <c r="K171"/>
      <c r="L171"/>
      <c r="M171"/>
      <c r="P171"/>
    </row>
    <row r="172" spans="4:16">
      <c r="D172"/>
      <c r="E172"/>
      <c r="G172" s="69" t="s">
        <v>273</v>
      </c>
      <c r="I172"/>
      <c r="J172"/>
      <c r="K172"/>
      <c r="L172"/>
      <c r="M172"/>
      <c r="P172"/>
    </row>
    <row r="173" spans="4:16">
      <c r="D173"/>
      <c r="E173"/>
      <c r="G173" s="69" t="s">
        <v>339</v>
      </c>
      <c r="I173"/>
      <c r="J173"/>
      <c r="K173"/>
      <c r="L173"/>
      <c r="M173"/>
      <c r="P173"/>
    </row>
    <row r="174" spans="4:16">
      <c r="D174"/>
      <c r="E174"/>
      <c r="G174" s="69" t="s">
        <v>196</v>
      </c>
      <c r="I174"/>
      <c r="J174"/>
      <c r="K174"/>
      <c r="L174"/>
      <c r="M174"/>
      <c r="P174"/>
    </row>
    <row r="175" spans="4:16">
      <c r="D175"/>
      <c r="E175"/>
      <c r="G175" s="69" t="s">
        <v>197</v>
      </c>
      <c r="I175"/>
      <c r="J175"/>
      <c r="K175"/>
      <c r="L175"/>
      <c r="M175"/>
      <c r="P175"/>
    </row>
    <row r="176" spans="4:16">
      <c r="D176"/>
      <c r="E176"/>
      <c r="G176" s="69" t="s">
        <v>198</v>
      </c>
      <c r="I176"/>
      <c r="J176"/>
      <c r="K176"/>
      <c r="L176"/>
      <c r="M176"/>
      <c r="P176"/>
    </row>
    <row r="177" spans="4:16">
      <c r="D177"/>
      <c r="E177"/>
      <c r="G177" s="69" t="s">
        <v>338</v>
      </c>
      <c r="I177"/>
      <c r="J177"/>
      <c r="K177"/>
      <c r="L177"/>
      <c r="M177"/>
      <c r="P177"/>
    </row>
    <row r="178" spans="4:16">
      <c r="D178"/>
      <c r="E178"/>
      <c r="G178" s="69" t="s">
        <v>199</v>
      </c>
      <c r="I178"/>
      <c r="J178"/>
      <c r="K178"/>
      <c r="L178"/>
      <c r="M178"/>
      <c r="P178"/>
    </row>
    <row r="179" spans="4:16">
      <c r="D179"/>
      <c r="E179"/>
      <c r="G179" s="69" t="s">
        <v>73</v>
      </c>
      <c r="I179"/>
      <c r="J179"/>
      <c r="K179"/>
      <c r="L179"/>
      <c r="M179"/>
      <c r="P179"/>
    </row>
    <row r="180" spans="4:16">
      <c r="D180"/>
      <c r="E180"/>
      <c r="G180" s="69" t="s">
        <v>200</v>
      </c>
      <c r="I180"/>
      <c r="J180"/>
      <c r="K180"/>
      <c r="L180"/>
      <c r="M180"/>
      <c r="P180"/>
    </row>
    <row r="181" spans="4:16">
      <c r="D181"/>
      <c r="E181"/>
      <c r="G181" s="69" t="s">
        <v>37</v>
      </c>
      <c r="I181"/>
      <c r="J181"/>
      <c r="K181"/>
      <c r="L181"/>
      <c r="M181"/>
      <c r="P181"/>
    </row>
    <row r="182" spans="4:16">
      <c r="D182"/>
      <c r="E182"/>
      <c r="G182" s="69" t="s">
        <v>46</v>
      </c>
      <c r="I182"/>
      <c r="J182"/>
      <c r="K182"/>
      <c r="L182"/>
      <c r="M182"/>
      <c r="P182"/>
    </row>
    <row r="183" spans="4:16">
      <c r="D183"/>
      <c r="E183"/>
      <c r="G183" s="69" t="s">
        <v>386</v>
      </c>
      <c r="I183"/>
      <c r="J183"/>
      <c r="K183"/>
      <c r="L183"/>
      <c r="M183"/>
      <c r="P183"/>
    </row>
    <row r="184" spans="4:16">
      <c r="D184"/>
      <c r="E184"/>
      <c r="G184" s="69" t="s">
        <v>201</v>
      </c>
      <c r="I184"/>
      <c r="J184"/>
      <c r="K184"/>
      <c r="L184"/>
      <c r="M184"/>
      <c r="P184"/>
    </row>
    <row r="185" spans="4:16">
      <c r="D185"/>
      <c r="E185"/>
      <c r="G185" s="69" t="s">
        <v>202</v>
      </c>
      <c r="I185"/>
      <c r="J185"/>
      <c r="K185"/>
      <c r="L185"/>
      <c r="M185"/>
      <c r="P185"/>
    </row>
    <row r="186" spans="4:16">
      <c r="D186"/>
      <c r="E186"/>
      <c r="G186" s="69" t="s">
        <v>203</v>
      </c>
      <c r="I186"/>
      <c r="J186"/>
      <c r="K186"/>
      <c r="L186"/>
      <c r="M186"/>
      <c r="P186"/>
    </row>
    <row r="187" spans="4:16">
      <c r="D187"/>
      <c r="E187"/>
      <c r="G187" s="69" t="s">
        <v>118</v>
      </c>
      <c r="I187"/>
      <c r="J187"/>
      <c r="K187"/>
      <c r="L187"/>
      <c r="M187"/>
      <c r="P187"/>
    </row>
    <row r="188" spans="4:16">
      <c r="D188"/>
      <c r="E188"/>
      <c r="G188" s="69" t="s">
        <v>66</v>
      </c>
      <c r="I188"/>
      <c r="J188"/>
      <c r="K188"/>
      <c r="L188"/>
      <c r="M188"/>
      <c r="P188"/>
    </row>
    <row r="189" spans="4:16">
      <c r="D189"/>
      <c r="E189"/>
      <c r="G189" s="69" t="s">
        <v>66</v>
      </c>
      <c r="I189"/>
      <c r="J189"/>
      <c r="K189"/>
      <c r="L189"/>
      <c r="M189"/>
      <c r="P189"/>
    </row>
    <row r="190" spans="4:16">
      <c r="D190"/>
      <c r="E190"/>
      <c r="G190" s="69" t="s">
        <v>395</v>
      </c>
      <c r="I190"/>
      <c r="J190"/>
      <c r="K190"/>
      <c r="L190"/>
      <c r="M190"/>
      <c r="P190"/>
    </row>
    <row r="191" spans="4:16">
      <c r="D191"/>
      <c r="E191"/>
      <c r="G191" s="69" t="s">
        <v>204</v>
      </c>
      <c r="I191"/>
      <c r="J191"/>
      <c r="K191"/>
      <c r="L191"/>
      <c r="M191"/>
      <c r="P191"/>
    </row>
    <row r="192" spans="4:16">
      <c r="D192"/>
      <c r="E192"/>
      <c r="G192" s="69" t="s">
        <v>474</v>
      </c>
      <c r="I192"/>
      <c r="J192"/>
      <c r="K192"/>
      <c r="L192"/>
      <c r="M192"/>
      <c r="P192"/>
    </row>
    <row r="193" spans="4:16">
      <c r="D193"/>
      <c r="E193"/>
      <c r="G193" s="69" t="s">
        <v>348</v>
      </c>
      <c r="I193"/>
      <c r="J193"/>
      <c r="K193"/>
      <c r="L193"/>
      <c r="M193"/>
      <c r="P193"/>
    </row>
    <row r="194" spans="4:16">
      <c r="D194"/>
      <c r="E194"/>
      <c r="G194" s="69" t="s">
        <v>58</v>
      </c>
      <c r="I194"/>
      <c r="J194"/>
      <c r="K194"/>
      <c r="L194"/>
      <c r="M194"/>
      <c r="P194"/>
    </row>
    <row r="195" spans="4:16">
      <c r="D195"/>
      <c r="E195"/>
      <c r="G195" s="69" t="s">
        <v>481</v>
      </c>
      <c r="I195"/>
      <c r="J195"/>
      <c r="K195"/>
      <c r="L195"/>
      <c r="M195"/>
      <c r="P195"/>
    </row>
    <row r="196" spans="4:16">
      <c r="D196"/>
      <c r="E196"/>
      <c r="G196" s="69" t="s">
        <v>468</v>
      </c>
      <c r="I196"/>
      <c r="J196"/>
      <c r="K196"/>
      <c r="L196"/>
      <c r="M196"/>
      <c r="P196"/>
    </row>
    <row r="197" spans="4:16">
      <c r="D197"/>
      <c r="E197"/>
      <c r="G197" s="69" t="s">
        <v>469</v>
      </c>
      <c r="I197"/>
      <c r="J197"/>
      <c r="K197"/>
      <c r="L197"/>
      <c r="M197"/>
      <c r="P197"/>
    </row>
    <row r="198" spans="4:16">
      <c r="D198"/>
      <c r="E198"/>
      <c r="G198" s="69" t="s">
        <v>488</v>
      </c>
      <c r="I198"/>
      <c r="J198"/>
      <c r="K198"/>
      <c r="L198"/>
      <c r="M198"/>
      <c r="P198"/>
    </row>
    <row r="199" spans="4:16">
      <c r="D199"/>
      <c r="E199"/>
      <c r="G199" s="69" t="s">
        <v>459</v>
      </c>
      <c r="I199"/>
      <c r="J199"/>
      <c r="K199"/>
      <c r="L199"/>
      <c r="M199"/>
      <c r="P199"/>
    </row>
    <row r="200" spans="4:16">
      <c r="D200"/>
      <c r="E200"/>
      <c r="G200" s="69" t="s">
        <v>460</v>
      </c>
      <c r="I200"/>
      <c r="J200"/>
      <c r="K200"/>
      <c r="L200"/>
      <c r="M200"/>
      <c r="P200"/>
    </row>
    <row r="201" spans="4:16">
      <c r="D201"/>
      <c r="E201"/>
      <c r="G201" s="69" t="s">
        <v>205</v>
      </c>
      <c r="I201"/>
      <c r="J201"/>
      <c r="K201"/>
      <c r="L201"/>
      <c r="M201"/>
      <c r="P201"/>
    </row>
    <row r="202" spans="4:16">
      <c r="D202"/>
      <c r="E202"/>
      <c r="G202" s="69" t="s">
        <v>205</v>
      </c>
      <c r="I202"/>
      <c r="J202"/>
      <c r="K202"/>
      <c r="L202"/>
      <c r="M202"/>
      <c r="P202"/>
    </row>
    <row r="203" spans="4:16">
      <c r="D203"/>
      <c r="E203"/>
      <c r="G203" s="69" t="s">
        <v>206</v>
      </c>
      <c r="I203"/>
      <c r="J203"/>
      <c r="K203"/>
      <c r="L203"/>
      <c r="M203"/>
      <c r="P203"/>
    </row>
    <row r="204" spans="4:16">
      <c r="D204"/>
      <c r="E204"/>
      <c r="G204" s="69" t="s">
        <v>114</v>
      </c>
      <c r="I204"/>
      <c r="J204"/>
      <c r="K204"/>
      <c r="L204"/>
      <c r="M204"/>
      <c r="P204"/>
    </row>
    <row r="205" spans="4:16">
      <c r="D205"/>
      <c r="E205"/>
      <c r="G205" s="69" t="s">
        <v>405</v>
      </c>
      <c r="I205"/>
      <c r="J205"/>
      <c r="K205"/>
      <c r="L205"/>
      <c r="M205"/>
      <c r="P205"/>
    </row>
    <row r="206" spans="4:16">
      <c r="D206"/>
      <c r="E206"/>
      <c r="G206" s="69" t="s">
        <v>295</v>
      </c>
      <c r="I206"/>
      <c r="J206"/>
      <c r="K206"/>
      <c r="L206"/>
      <c r="M206"/>
      <c r="P206"/>
    </row>
    <row r="207" spans="4:16">
      <c r="D207"/>
      <c r="E207"/>
      <c r="G207" s="69" t="s">
        <v>291</v>
      </c>
      <c r="I207"/>
      <c r="J207"/>
      <c r="K207"/>
      <c r="L207"/>
      <c r="M207"/>
      <c r="P207"/>
    </row>
    <row r="208" spans="4:16">
      <c r="D208"/>
      <c r="E208"/>
      <c r="G208" s="69" t="s">
        <v>482</v>
      </c>
      <c r="I208"/>
      <c r="J208"/>
      <c r="K208"/>
      <c r="L208"/>
      <c r="M208"/>
      <c r="P208"/>
    </row>
    <row r="209" spans="4:16">
      <c r="D209"/>
      <c r="E209"/>
      <c r="G209" s="69" t="s">
        <v>159</v>
      </c>
      <c r="I209"/>
      <c r="J209"/>
      <c r="K209"/>
      <c r="L209"/>
      <c r="M209"/>
      <c r="P209"/>
    </row>
    <row r="210" spans="4:16">
      <c r="D210"/>
      <c r="E210"/>
      <c r="G210" s="69" t="s">
        <v>207</v>
      </c>
      <c r="I210"/>
      <c r="J210"/>
      <c r="K210"/>
      <c r="L210"/>
      <c r="M210"/>
      <c r="P210"/>
    </row>
    <row r="211" spans="4:16">
      <c r="D211"/>
      <c r="E211"/>
      <c r="G211" s="69" t="s">
        <v>208</v>
      </c>
      <c r="I211"/>
      <c r="J211"/>
      <c r="K211"/>
      <c r="L211"/>
      <c r="M211"/>
      <c r="P211"/>
    </row>
    <row r="212" spans="4:16">
      <c r="D212"/>
      <c r="E212"/>
      <c r="G212" s="69" t="s">
        <v>296</v>
      </c>
      <c r="I212"/>
      <c r="J212"/>
      <c r="K212"/>
      <c r="L212"/>
      <c r="M212"/>
      <c r="P212"/>
    </row>
    <row r="213" spans="4:16">
      <c r="D213"/>
      <c r="E213"/>
      <c r="G213" s="69" t="s">
        <v>74</v>
      </c>
      <c r="I213"/>
      <c r="J213"/>
      <c r="K213"/>
      <c r="L213"/>
      <c r="M213"/>
      <c r="P213"/>
    </row>
    <row r="214" spans="4:16">
      <c r="D214"/>
      <c r="E214"/>
      <c r="G214" s="69" t="s">
        <v>297</v>
      </c>
      <c r="I214"/>
      <c r="J214"/>
      <c r="K214"/>
      <c r="L214"/>
      <c r="M214"/>
      <c r="P214"/>
    </row>
    <row r="215" spans="4:16">
      <c r="D215"/>
      <c r="E215"/>
      <c r="G215" s="69" t="s">
        <v>396</v>
      </c>
      <c r="I215"/>
      <c r="J215"/>
      <c r="K215"/>
      <c r="L215"/>
      <c r="M215"/>
      <c r="P215"/>
    </row>
    <row r="216" spans="4:16">
      <c r="D216"/>
      <c r="E216"/>
      <c r="G216" s="69" t="s">
        <v>111</v>
      </c>
      <c r="I216"/>
      <c r="J216"/>
      <c r="K216"/>
      <c r="L216"/>
      <c r="M216"/>
      <c r="P216"/>
    </row>
    <row r="217" spans="4:16">
      <c r="D217"/>
      <c r="E217"/>
      <c r="G217" s="69" t="s">
        <v>476</v>
      </c>
      <c r="I217"/>
      <c r="J217"/>
      <c r="K217"/>
      <c r="L217"/>
      <c r="M217"/>
      <c r="P217"/>
    </row>
    <row r="218" spans="4:16">
      <c r="D218"/>
      <c r="E218"/>
      <c r="G218" s="69" t="s">
        <v>342</v>
      </c>
      <c r="I218"/>
      <c r="J218"/>
      <c r="K218"/>
      <c r="L218"/>
      <c r="M218"/>
      <c r="P218"/>
    </row>
    <row r="219" spans="4:16">
      <c r="D219"/>
      <c r="E219"/>
      <c r="G219" s="69" t="s">
        <v>365</v>
      </c>
      <c r="I219"/>
      <c r="J219"/>
      <c r="K219"/>
      <c r="L219"/>
      <c r="M219"/>
      <c r="P219"/>
    </row>
    <row r="220" spans="4:16">
      <c r="D220"/>
      <c r="E220"/>
      <c r="G220" s="69" t="s">
        <v>364</v>
      </c>
      <c r="I220"/>
      <c r="J220"/>
      <c r="K220"/>
      <c r="L220"/>
      <c r="M220"/>
      <c r="P220"/>
    </row>
    <row r="221" spans="4:16">
      <c r="D221"/>
      <c r="E221"/>
      <c r="G221" s="69" t="s">
        <v>209</v>
      </c>
      <c r="I221"/>
      <c r="J221"/>
      <c r="K221"/>
      <c r="L221"/>
      <c r="M221"/>
      <c r="P221"/>
    </row>
    <row r="222" spans="4:16">
      <c r="D222"/>
      <c r="E222"/>
      <c r="G222" s="69" t="s">
        <v>210</v>
      </c>
      <c r="I222"/>
      <c r="J222"/>
      <c r="K222"/>
      <c r="L222"/>
      <c r="M222"/>
      <c r="P222"/>
    </row>
    <row r="223" spans="4:16">
      <c r="D223"/>
      <c r="E223"/>
      <c r="G223" s="69" t="s">
        <v>211</v>
      </c>
      <c r="I223"/>
      <c r="J223"/>
      <c r="K223"/>
      <c r="L223"/>
      <c r="M223"/>
      <c r="P223"/>
    </row>
    <row r="224" spans="4:16">
      <c r="D224"/>
      <c r="E224"/>
      <c r="G224" s="69" t="s">
        <v>315</v>
      </c>
      <c r="I224"/>
      <c r="J224"/>
      <c r="K224"/>
      <c r="L224"/>
      <c r="M224"/>
      <c r="P224"/>
    </row>
    <row r="225" spans="4:16">
      <c r="D225"/>
      <c r="E225"/>
      <c r="G225" s="69" t="s">
        <v>313</v>
      </c>
      <c r="I225"/>
      <c r="J225"/>
      <c r="K225"/>
      <c r="L225"/>
      <c r="M225"/>
      <c r="P225"/>
    </row>
    <row r="226" spans="4:16">
      <c r="D226"/>
      <c r="E226"/>
      <c r="G226" s="69" t="s">
        <v>314</v>
      </c>
      <c r="I226"/>
      <c r="J226"/>
      <c r="K226"/>
      <c r="L226"/>
      <c r="M226"/>
      <c r="P226"/>
    </row>
    <row r="227" spans="4:16">
      <c r="D227"/>
      <c r="E227"/>
      <c r="G227" s="69" t="s">
        <v>160</v>
      </c>
      <c r="I227"/>
      <c r="J227"/>
      <c r="K227"/>
      <c r="L227"/>
      <c r="M227"/>
      <c r="P227"/>
    </row>
    <row r="228" spans="4:16">
      <c r="D228"/>
      <c r="E228"/>
      <c r="G228" s="69" t="s">
        <v>69</v>
      </c>
      <c r="I228"/>
      <c r="J228"/>
      <c r="K228"/>
      <c r="L228"/>
      <c r="M228"/>
      <c r="P228"/>
    </row>
    <row r="229" spans="4:16">
      <c r="D229"/>
      <c r="E229"/>
      <c r="G229" s="69" t="s">
        <v>212</v>
      </c>
      <c r="I229"/>
      <c r="J229"/>
      <c r="K229"/>
      <c r="L229"/>
      <c r="M229"/>
      <c r="P229"/>
    </row>
    <row r="230" spans="4:16">
      <c r="D230"/>
      <c r="E230"/>
      <c r="G230" s="69" t="s">
        <v>316</v>
      </c>
      <c r="I230"/>
      <c r="J230"/>
      <c r="K230"/>
      <c r="L230"/>
      <c r="M230"/>
      <c r="P230"/>
    </row>
    <row r="231" spans="4:16">
      <c r="D231"/>
      <c r="E231"/>
      <c r="G231" s="69" t="s">
        <v>389</v>
      </c>
      <c r="I231"/>
      <c r="J231"/>
      <c r="K231"/>
      <c r="L231"/>
      <c r="M231"/>
      <c r="P231"/>
    </row>
    <row r="232" spans="4:16">
      <c r="D232"/>
      <c r="E232"/>
      <c r="G232" s="69" t="s">
        <v>310</v>
      </c>
      <c r="I232"/>
      <c r="J232"/>
      <c r="K232"/>
      <c r="L232"/>
      <c r="M232"/>
      <c r="P232"/>
    </row>
    <row r="233" spans="4:16">
      <c r="D233"/>
      <c r="E233"/>
      <c r="G233" s="69" t="s">
        <v>307</v>
      </c>
      <c r="I233"/>
      <c r="J233"/>
      <c r="K233"/>
      <c r="L233"/>
      <c r="M233"/>
      <c r="P233"/>
    </row>
    <row r="234" spans="4:16">
      <c r="D234"/>
      <c r="E234"/>
      <c r="G234" s="69" t="s">
        <v>213</v>
      </c>
      <c r="I234"/>
      <c r="J234"/>
      <c r="K234"/>
      <c r="L234"/>
      <c r="M234"/>
      <c r="P234"/>
    </row>
    <row r="235" spans="4:16">
      <c r="D235"/>
      <c r="E235"/>
      <c r="G235" s="69" t="s">
        <v>49</v>
      </c>
      <c r="I235"/>
      <c r="J235"/>
      <c r="K235"/>
      <c r="L235"/>
      <c r="M235"/>
      <c r="P235"/>
    </row>
    <row r="236" spans="4:16">
      <c r="D236"/>
      <c r="E236"/>
      <c r="G236" s="69" t="s">
        <v>302</v>
      </c>
      <c r="I236"/>
      <c r="J236"/>
      <c r="K236"/>
      <c r="L236"/>
      <c r="M236"/>
      <c r="P236"/>
    </row>
    <row r="237" spans="4:16">
      <c r="D237"/>
      <c r="E237"/>
      <c r="G237" s="69" t="s">
        <v>120</v>
      </c>
      <c r="I237"/>
      <c r="J237"/>
      <c r="K237"/>
      <c r="L237"/>
      <c r="M237"/>
      <c r="P237"/>
    </row>
    <row r="238" spans="4:16">
      <c r="D238"/>
      <c r="E238"/>
      <c r="G238" s="69" t="s">
        <v>214</v>
      </c>
      <c r="I238"/>
      <c r="J238"/>
      <c r="K238"/>
      <c r="L238"/>
      <c r="M238"/>
      <c r="P238"/>
    </row>
    <row r="239" spans="4:16">
      <c r="D239"/>
      <c r="E239"/>
      <c r="G239" s="69" t="s">
        <v>65</v>
      </c>
      <c r="I239"/>
      <c r="J239"/>
      <c r="K239"/>
      <c r="L239"/>
      <c r="M239"/>
      <c r="P239"/>
    </row>
    <row r="240" spans="4:16">
      <c r="D240"/>
      <c r="E240"/>
      <c r="G240" s="69" t="s">
        <v>311</v>
      </c>
      <c r="I240"/>
      <c r="J240"/>
      <c r="K240"/>
      <c r="L240"/>
      <c r="M240"/>
      <c r="P240"/>
    </row>
    <row r="241" spans="4:16">
      <c r="D241"/>
      <c r="E241"/>
      <c r="G241" s="69" t="s">
        <v>215</v>
      </c>
      <c r="I241"/>
      <c r="J241"/>
      <c r="K241"/>
      <c r="L241"/>
      <c r="M241"/>
      <c r="P241"/>
    </row>
    <row r="242" spans="4:16">
      <c r="D242"/>
      <c r="E242"/>
      <c r="G242" s="69" t="s">
        <v>216</v>
      </c>
      <c r="I242"/>
      <c r="J242"/>
      <c r="K242"/>
      <c r="L242"/>
      <c r="M242"/>
      <c r="P242"/>
    </row>
    <row r="243" spans="4:16">
      <c r="D243"/>
      <c r="E243"/>
      <c r="G243" s="69" t="s">
        <v>64</v>
      </c>
      <c r="I243"/>
      <c r="J243"/>
      <c r="K243"/>
      <c r="L243"/>
      <c r="M243"/>
      <c r="P243"/>
    </row>
    <row r="244" spans="4:16">
      <c r="D244"/>
      <c r="E244"/>
      <c r="G244" s="69" t="s">
        <v>217</v>
      </c>
      <c r="I244"/>
      <c r="J244"/>
      <c r="K244"/>
      <c r="L244"/>
      <c r="M244"/>
      <c r="P244"/>
    </row>
    <row r="245" spans="4:16">
      <c r="D245"/>
      <c r="E245"/>
      <c r="G245" s="69" t="s">
        <v>115</v>
      </c>
      <c r="I245"/>
      <c r="J245"/>
      <c r="K245"/>
      <c r="L245"/>
      <c r="M245"/>
      <c r="P245"/>
    </row>
    <row r="246" spans="4:16">
      <c r="D246"/>
      <c r="E246"/>
      <c r="G246" s="69" t="s">
        <v>496</v>
      </c>
      <c r="I246"/>
      <c r="J246"/>
      <c r="K246"/>
      <c r="L246"/>
      <c r="M246"/>
      <c r="P246"/>
    </row>
    <row r="247" spans="4:16">
      <c r="D247"/>
      <c r="E247"/>
      <c r="G247" s="69" t="s">
        <v>401</v>
      </c>
      <c r="I247"/>
      <c r="J247"/>
      <c r="K247"/>
      <c r="L247"/>
      <c r="M247"/>
      <c r="P247"/>
    </row>
    <row r="248" spans="4:16">
      <c r="D248"/>
      <c r="E248"/>
      <c r="G248" s="69" t="s">
        <v>29</v>
      </c>
      <c r="I248"/>
      <c r="J248"/>
      <c r="K248"/>
      <c r="L248"/>
      <c r="M248"/>
      <c r="P248"/>
    </row>
    <row r="249" spans="4:16">
      <c r="D249"/>
      <c r="E249"/>
      <c r="G249" s="69" t="s">
        <v>218</v>
      </c>
      <c r="I249"/>
      <c r="J249"/>
      <c r="K249"/>
      <c r="L249"/>
      <c r="M249"/>
      <c r="P249"/>
    </row>
    <row r="250" spans="4:16">
      <c r="D250"/>
      <c r="E250"/>
      <c r="G250" s="69" t="s">
        <v>327</v>
      </c>
      <c r="I250"/>
      <c r="J250"/>
      <c r="K250"/>
      <c r="L250"/>
      <c r="M250"/>
      <c r="P250"/>
    </row>
    <row r="251" spans="4:16">
      <c r="D251"/>
      <c r="E251"/>
      <c r="G251" s="69" t="s">
        <v>219</v>
      </c>
      <c r="I251"/>
      <c r="J251"/>
      <c r="K251"/>
      <c r="L251"/>
      <c r="M251"/>
      <c r="P251"/>
    </row>
    <row r="252" spans="4:16">
      <c r="D252"/>
      <c r="E252"/>
      <c r="G252" s="69" t="s">
        <v>56</v>
      </c>
      <c r="I252"/>
      <c r="J252"/>
      <c r="K252"/>
      <c r="L252"/>
      <c r="M252"/>
      <c r="P252"/>
    </row>
    <row r="253" spans="4:16">
      <c r="D253"/>
      <c r="E253"/>
      <c r="G253" s="69" t="s">
        <v>157</v>
      </c>
      <c r="I253"/>
      <c r="J253"/>
      <c r="K253"/>
      <c r="L253"/>
      <c r="M253"/>
      <c r="P253"/>
    </row>
    <row r="254" spans="4:16">
      <c r="D254"/>
      <c r="E254"/>
      <c r="G254" s="69" t="s">
        <v>397</v>
      </c>
      <c r="I254"/>
      <c r="J254"/>
      <c r="K254"/>
      <c r="L254"/>
      <c r="M254"/>
      <c r="P254"/>
    </row>
    <row r="255" spans="4:16">
      <c r="D255"/>
      <c r="E255"/>
      <c r="G255" s="69" t="s">
        <v>457</v>
      </c>
      <c r="I255"/>
      <c r="J255"/>
      <c r="K255"/>
      <c r="L255"/>
      <c r="M255"/>
      <c r="P255"/>
    </row>
    <row r="256" spans="4:16">
      <c r="D256"/>
      <c r="E256"/>
      <c r="G256" s="69" t="s">
        <v>220</v>
      </c>
      <c r="I256"/>
      <c r="J256"/>
      <c r="K256"/>
      <c r="L256"/>
      <c r="M256"/>
      <c r="P256"/>
    </row>
    <row r="257" spans="4:16">
      <c r="D257"/>
      <c r="E257"/>
      <c r="G257" s="69" t="s">
        <v>158</v>
      </c>
      <c r="I257"/>
      <c r="J257"/>
      <c r="K257"/>
      <c r="L257"/>
      <c r="M257"/>
      <c r="P257"/>
    </row>
    <row r="258" spans="4:16">
      <c r="D258"/>
      <c r="E258"/>
      <c r="G258" s="69" t="s">
        <v>467</v>
      </c>
      <c r="I258"/>
      <c r="J258"/>
      <c r="K258"/>
      <c r="L258"/>
      <c r="M258"/>
      <c r="P258"/>
    </row>
    <row r="259" spans="4:16">
      <c r="D259"/>
      <c r="E259"/>
      <c r="G259" s="69" t="s">
        <v>303</v>
      </c>
      <c r="I259"/>
      <c r="J259"/>
      <c r="K259"/>
      <c r="L259"/>
      <c r="M259"/>
      <c r="P259"/>
    </row>
    <row r="260" spans="4:16">
      <c r="D260"/>
      <c r="E260"/>
      <c r="G260" s="69" t="s">
        <v>221</v>
      </c>
      <c r="I260"/>
      <c r="J260"/>
      <c r="K260"/>
      <c r="L260"/>
      <c r="M260"/>
      <c r="P260"/>
    </row>
    <row r="261" spans="4:16">
      <c r="D261"/>
      <c r="E261"/>
      <c r="G261" s="69" t="s">
        <v>306</v>
      </c>
      <c r="I261"/>
      <c r="J261"/>
      <c r="K261"/>
      <c r="L261"/>
      <c r="M261"/>
      <c r="P261"/>
    </row>
    <row r="262" spans="4:16">
      <c r="D262"/>
      <c r="E262"/>
      <c r="G262" s="69" t="s">
        <v>299</v>
      </c>
      <c r="I262"/>
      <c r="J262"/>
      <c r="K262"/>
      <c r="L262"/>
      <c r="M262"/>
      <c r="P262"/>
    </row>
    <row r="263" spans="4:16">
      <c r="D263"/>
      <c r="E263"/>
      <c r="G263" s="69" t="s">
        <v>222</v>
      </c>
      <c r="I263"/>
      <c r="J263"/>
      <c r="K263"/>
      <c r="L263"/>
      <c r="M263"/>
      <c r="P263"/>
    </row>
    <row r="264" spans="4:16">
      <c r="D264"/>
      <c r="E264"/>
      <c r="G264" s="69" t="s">
        <v>27</v>
      </c>
      <c r="I264"/>
      <c r="J264"/>
      <c r="K264"/>
      <c r="L264"/>
      <c r="M264"/>
      <c r="P264"/>
    </row>
    <row r="265" spans="4:16">
      <c r="D265"/>
      <c r="E265"/>
      <c r="G265" s="69" t="s">
        <v>336</v>
      </c>
      <c r="I265"/>
      <c r="J265"/>
      <c r="K265"/>
      <c r="L265"/>
      <c r="M265"/>
      <c r="P265"/>
    </row>
    <row r="266" spans="4:16">
      <c r="D266"/>
      <c r="E266"/>
      <c r="G266" s="69" t="s">
        <v>70</v>
      </c>
      <c r="I266"/>
      <c r="J266"/>
      <c r="K266"/>
      <c r="L266"/>
      <c r="M266"/>
      <c r="P266"/>
    </row>
    <row r="267" spans="4:16">
      <c r="D267"/>
      <c r="E267"/>
      <c r="G267" s="69" t="s">
        <v>333</v>
      </c>
      <c r="I267"/>
      <c r="J267"/>
      <c r="K267"/>
      <c r="L267"/>
      <c r="M267"/>
      <c r="P267"/>
    </row>
    <row r="268" spans="4:16">
      <c r="D268"/>
      <c r="E268"/>
      <c r="G268" s="69" t="s">
        <v>54</v>
      </c>
      <c r="I268"/>
      <c r="J268"/>
      <c r="K268"/>
      <c r="L268"/>
      <c r="M268"/>
      <c r="P268"/>
    </row>
    <row r="269" spans="4:16">
      <c r="D269"/>
      <c r="E269"/>
      <c r="G269" s="69" t="s">
        <v>61</v>
      </c>
      <c r="I269"/>
      <c r="J269"/>
      <c r="K269"/>
      <c r="L269"/>
      <c r="M269"/>
      <c r="P269"/>
    </row>
    <row r="270" spans="4:16">
      <c r="D270"/>
      <c r="E270"/>
      <c r="G270" s="69" t="s">
        <v>223</v>
      </c>
      <c r="I270"/>
      <c r="J270"/>
      <c r="K270"/>
      <c r="L270"/>
      <c r="M270"/>
      <c r="P270"/>
    </row>
    <row r="271" spans="4:16">
      <c r="D271"/>
      <c r="E271"/>
      <c r="G271" s="69" t="s">
        <v>326</v>
      </c>
      <c r="I271"/>
      <c r="J271"/>
      <c r="K271"/>
      <c r="L271"/>
      <c r="M271"/>
      <c r="P271"/>
    </row>
    <row r="272" spans="4:16">
      <c r="D272"/>
      <c r="E272"/>
      <c r="G272" s="69" t="s">
        <v>366</v>
      </c>
      <c r="I272"/>
      <c r="J272"/>
      <c r="K272"/>
      <c r="L272"/>
      <c r="M272"/>
      <c r="P272"/>
    </row>
    <row r="273" spans="4:16">
      <c r="D273"/>
      <c r="E273"/>
      <c r="G273" s="69" t="s">
        <v>298</v>
      </c>
      <c r="I273"/>
      <c r="J273"/>
      <c r="K273"/>
      <c r="L273"/>
      <c r="M273"/>
      <c r="P273"/>
    </row>
    <row r="274" spans="4:16">
      <c r="D274"/>
      <c r="E274"/>
      <c r="G274" s="69" t="s">
        <v>25</v>
      </c>
      <c r="I274"/>
      <c r="J274"/>
      <c r="K274"/>
      <c r="L274"/>
      <c r="M274"/>
      <c r="P274"/>
    </row>
    <row r="275" spans="4:16">
      <c r="D275"/>
      <c r="E275"/>
      <c r="G275" s="69" t="s">
        <v>224</v>
      </c>
      <c r="I275"/>
      <c r="J275"/>
      <c r="K275"/>
      <c r="L275"/>
      <c r="M275"/>
      <c r="P275"/>
    </row>
    <row r="276" spans="4:16">
      <c r="D276"/>
      <c r="E276"/>
      <c r="G276" s="69" t="s">
        <v>224</v>
      </c>
      <c r="I276"/>
      <c r="J276"/>
      <c r="K276"/>
      <c r="L276"/>
      <c r="M276"/>
      <c r="P276"/>
    </row>
    <row r="277" spans="4:16">
      <c r="D277"/>
      <c r="E277"/>
      <c r="G277" s="69" t="s">
        <v>371</v>
      </c>
      <c r="I277"/>
      <c r="J277"/>
      <c r="K277"/>
      <c r="L277"/>
      <c r="M277"/>
      <c r="P277"/>
    </row>
    <row r="278" spans="4:16">
      <c r="D278"/>
      <c r="E278"/>
      <c r="G278" s="69" t="s">
        <v>372</v>
      </c>
      <c r="I278"/>
      <c r="J278"/>
      <c r="K278"/>
      <c r="L278"/>
      <c r="M278"/>
      <c r="P278"/>
    </row>
    <row r="279" spans="4:16">
      <c r="D279"/>
      <c r="E279"/>
      <c r="G279" s="69" t="s">
        <v>282</v>
      </c>
      <c r="I279"/>
      <c r="J279"/>
      <c r="K279"/>
      <c r="L279"/>
      <c r="M279"/>
      <c r="P279"/>
    </row>
    <row r="280" spans="4:16">
      <c r="D280"/>
      <c r="E280"/>
      <c r="G280" s="69" t="s">
        <v>225</v>
      </c>
      <c r="I280"/>
      <c r="J280"/>
      <c r="K280"/>
      <c r="L280"/>
      <c r="M280"/>
      <c r="P280"/>
    </row>
    <row r="281" spans="4:16">
      <c r="D281"/>
      <c r="E281"/>
      <c r="G281" s="69" t="s">
        <v>57</v>
      </c>
      <c r="I281"/>
      <c r="J281"/>
      <c r="K281"/>
      <c r="L281"/>
      <c r="M281"/>
      <c r="P281"/>
    </row>
    <row r="282" spans="4:16">
      <c r="D282"/>
      <c r="E282"/>
      <c r="G282" s="69" t="s">
        <v>317</v>
      </c>
      <c r="I282"/>
      <c r="J282"/>
      <c r="K282"/>
      <c r="L282"/>
      <c r="M282"/>
      <c r="P282"/>
    </row>
    <row r="283" spans="4:16">
      <c r="D283"/>
      <c r="E283"/>
      <c r="G283" s="69" t="s">
        <v>363</v>
      </c>
      <c r="I283"/>
      <c r="J283"/>
      <c r="K283"/>
      <c r="L283"/>
      <c r="M283"/>
      <c r="P283"/>
    </row>
    <row r="284" spans="4:16">
      <c r="D284"/>
      <c r="E284"/>
      <c r="G284" s="69" t="s">
        <v>226</v>
      </c>
      <c r="I284"/>
      <c r="J284"/>
      <c r="K284"/>
      <c r="L284"/>
      <c r="M284"/>
      <c r="P284"/>
    </row>
    <row r="285" spans="4:16">
      <c r="D285"/>
      <c r="E285"/>
      <c r="G285" s="69" t="s">
        <v>62</v>
      </c>
      <c r="I285"/>
      <c r="J285"/>
      <c r="K285"/>
      <c r="L285"/>
      <c r="M285"/>
      <c r="P285"/>
    </row>
    <row r="286" spans="4:16">
      <c r="D286"/>
      <c r="E286"/>
      <c r="G286" s="69" t="s">
        <v>28</v>
      </c>
      <c r="I286"/>
      <c r="J286"/>
      <c r="K286"/>
      <c r="L286"/>
      <c r="M286"/>
      <c r="P286"/>
    </row>
    <row r="287" spans="4:16">
      <c r="D287"/>
      <c r="E287"/>
      <c r="G287" s="69" t="s">
        <v>227</v>
      </c>
      <c r="I287"/>
      <c r="J287"/>
      <c r="K287"/>
      <c r="L287"/>
      <c r="M287"/>
      <c r="P287"/>
    </row>
    <row r="288" spans="4:16">
      <c r="D288"/>
      <c r="E288"/>
      <c r="G288" s="69" t="s">
        <v>452</v>
      </c>
      <c r="I288"/>
      <c r="J288"/>
      <c r="K288"/>
      <c r="L288"/>
      <c r="M288"/>
      <c r="P288"/>
    </row>
    <row r="289" spans="4:16">
      <c r="D289"/>
      <c r="E289"/>
      <c r="G289" s="69" t="s">
        <v>34</v>
      </c>
      <c r="I289"/>
      <c r="J289"/>
      <c r="K289"/>
      <c r="L289"/>
      <c r="M289"/>
      <c r="P289"/>
    </row>
    <row r="290" spans="4:16">
      <c r="D290"/>
      <c r="E290"/>
      <c r="G290" s="69" t="s">
        <v>329</v>
      </c>
      <c r="I290"/>
      <c r="J290"/>
      <c r="K290"/>
      <c r="L290"/>
      <c r="M290"/>
      <c r="P290"/>
    </row>
    <row r="291" spans="4:16">
      <c r="D291"/>
      <c r="E291"/>
      <c r="G291" s="69" t="s">
        <v>228</v>
      </c>
      <c r="I291"/>
      <c r="J291"/>
      <c r="K291"/>
      <c r="L291"/>
      <c r="M291"/>
      <c r="P291"/>
    </row>
    <row r="292" spans="4:16">
      <c r="D292"/>
      <c r="E292"/>
      <c r="G292" s="69" t="s">
        <v>461</v>
      </c>
      <c r="I292"/>
      <c r="J292"/>
      <c r="K292"/>
      <c r="L292"/>
      <c r="M292"/>
      <c r="P292"/>
    </row>
    <row r="293" spans="4:16">
      <c r="D293"/>
      <c r="E293"/>
      <c r="G293" s="69" t="s">
        <v>229</v>
      </c>
      <c r="I293"/>
      <c r="J293"/>
      <c r="K293"/>
      <c r="L293"/>
      <c r="M293"/>
      <c r="P293"/>
    </row>
    <row r="294" spans="4:16">
      <c r="D294"/>
      <c r="E294"/>
      <c r="G294" s="69" t="s">
        <v>110</v>
      </c>
      <c r="I294"/>
      <c r="J294"/>
      <c r="K294"/>
      <c r="L294"/>
      <c r="M294"/>
      <c r="P294"/>
    </row>
    <row r="295" spans="4:16">
      <c r="D295"/>
      <c r="E295"/>
      <c r="G295" s="69" t="s">
        <v>346</v>
      </c>
      <c r="I295"/>
      <c r="J295"/>
      <c r="K295"/>
      <c r="L295"/>
      <c r="M295"/>
      <c r="P295"/>
    </row>
    <row r="296" spans="4:16">
      <c r="D296"/>
      <c r="E296"/>
      <c r="G296" s="69" t="s">
        <v>398</v>
      </c>
      <c r="I296"/>
      <c r="J296"/>
      <c r="K296"/>
      <c r="L296"/>
      <c r="M296"/>
      <c r="P296"/>
    </row>
    <row r="297" spans="4:16">
      <c r="D297"/>
      <c r="E297"/>
      <c r="G297" s="69" t="s">
        <v>347</v>
      </c>
      <c r="I297"/>
      <c r="J297"/>
      <c r="K297"/>
      <c r="L297"/>
      <c r="M297"/>
      <c r="P297"/>
    </row>
    <row r="298" spans="4:16">
      <c r="D298"/>
      <c r="E298"/>
      <c r="G298" s="69" t="s">
        <v>454</v>
      </c>
      <c r="I298"/>
      <c r="J298"/>
      <c r="K298"/>
      <c r="L298"/>
      <c r="M298"/>
      <c r="P298"/>
    </row>
    <row r="299" spans="4:16">
      <c r="D299"/>
      <c r="E299"/>
      <c r="G299" s="69" t="s">
        <v>455</v>
      </c>
      <c r="I299"/>
      <c r="J299"/>
      <c r="K299"/>
      <c r="L299"/>
      <c r="M299"/>
      <c r="P299"/>
    </row>
    <row r="300" spans="4:16">
      <c r="D300"/>
      <c r="E300"/>
      <c r="G300" s="69" t="s">
        <v>230</v>
      </c>
      <c r="I300"/>
      <c r="J300"/>
      <c r="K300"/>
      <c r="L300"/>
      <c r="M300"/>
      <c r="P300"/>
    </row>
    <row r="301" spans="4:16">
      <c r="D301"/>
      <c r="E301"/>
      <c r="G301" s="69" t="s">
        <v>458</v>
      </c>
      <c r="I301"/>
      <c r="J301"/>
      <c r="K301"/>
      <c r="L301"/>
      <c r="M301"/>
      <c r="P301"/>
    </row>
    <row r="302" spans="4:16">
      <c r="D302"/>
      <c r="E302"/>
      <c r="G302" s="69" t="s">
        <v>231</v>
      </c>
      <c r="I302"/>
      <c r="J302"/>
      <c r="K302"/>
      <c r="L302"/>
      <c r="M302"/>
      <c r="P302"/>
    </row>
    <row r="303" spans="4:16">
      <c r="D303"/>
      <c r="E303"/>
      <c r="G303" s="69" t="s">
        <v>232</v>
      </c>
      <c r="I303"/>
      <c r="J303"/>
      <c r="K303"/>
      <c r="L303"/>
      <c r="M303"/>
      <c r="P303"/>
    </row>
    <row r="304" spans="4:16">
      <c r="D304"/>
      <c r="E304"/>
      <c r="G304" s="69" t="s">
        <v>233</v>
      </c>
      <c r="I304"/>
      <c r="J304"/>
      <c r="K304"/>
      <c r="L304"/>
      <c r="M304"/>
      <c r="P304"/>
    </row>
    <row r="305" spans="4:16">
      <c r="D305"/>
      <c r="E305"/>
      <c r="G305" s="69" t="s">
        <v>234</v>
      </c>
      <c r="I305"/>
      <c r="J305"/>
      <c r="K305"/>
      <c r="L305"/>
      <c r="M305"/>
      <c r="P305"/>
    </row>
    <row r="306" spans="4:16">
      <c r="D306"/>
      <c r="E306"/>
      <c r="G306" s="69" t="s">
        <v>235</v>
      </c>
      <c r="I306"/>
      <c r="J306"/>
      <c r="K306"/>
      <c r="L306"/>
      <c r="M306"/>
      <c r="P306"/>
    </row>
    <row r="307" spans="4:16">
      <c r="D307"/>
      <c r="E307"/>
      <c r="G307" s="69" t="s">
        <v>236</v>
      </c>
      <c r="I307"/>
      <c r="J307"/>
      <c r="K307"/>
      <c r="L307"/>
      <c r="M307"/>
      <c r="P307"/>
    </row>
    <row r="308" spans="4:16">
      <c r="D308"/>
      <c r="E308"/>
      <c r="G308" s="69" t="s">
        <v>286</v>
      </c>
      <c r="I308"/>
      <c r="J308"/>
      <c r="K308"/>
      <c r="L308"/>
      <c r="M308"/>
      <c r="P308"/>
    </row>
    <row r="309" spans="4:16">
      <c r="D309"/>
      <c r="E309"/>
      <c r="G309" s="69" t="s">
        <v>237</v>
      </c>
      <c r="I309"/>
      <c r="J309"/>
      <c r="K309"/>
      <c r="L309"/>
      <c r="M309"/>
      <c r="P309"/>
    </row>
    <row r="310" spans="4:16">
      <c r="D310"/>
      <c r="E310"/>
      <c r="G310" s="69" t="s">
        <v>323</v>
      </c>
      <c r="I310"/>
      <c r="J310"/>
      <c r="K310"/>
      <c r="L310"/>
      <c r="M310"/>
      <c r="P310"/>
    </row>
    <row r="311" spans="4:16">
      <c r="D311"/>
      <c r="E311"/>
      <c r="G311" s="69" t="s">
        <v>238</v>
      </c>
      <c r="I311"/>
      <c r="J311"/>
      <c r="K311"/>
      <c r="L311"/>
      <c r="M311"/>
      <c r="P311"/>
    </row>
    <row r="312" spans="4:16">
      <c r="D312"/>
      <c r="E312"/>
      <c r="G312" s="69" t="s">
        <v>320</v>
      </c>
      <c r="I312"/>
      <c r="J312"/>
      <c r="K312"/>
      <c r="L312"/>
      <c r="M312"/>
      <c r="P312"/>
    </row>
    <row r="313" spans="4:16">
      <c r="D313"/>
      <c r="E313"/>
      <c r="G313" s="69" t="s">
        <v>324</v>
      </c>
      <c r="I313"/>
      <c r="J313"/>
      <c r="K313"/>
      <c r="L313"/>
      <c r="M313"/>
      <c r="P313"/>
    </row>
    <row r="314" spans="4:16">
      <c r="D314"/>
      <c r="E314"/>
      <c r="G314" s="69" t="s">
        <v>322</v>
      </c>
      <c r="I314"/>
      <c r="J314"/>
      <c r="K314"/>
      <c r="L314"/>
      <c r="M314"/>
      <c r="P314"/>
    </row>
    <row r="315" spans="4:16">
      <c r="D315"/>
      <c r="E315"/>
      <c r="G315" s="69" t="s">
        <v>321</v>
      </c>
      <c r="I315"/>
      <c r="J315"/>
      <c r="K315"/>
      <c r="L315"/>
      <c r="M315"/>
      <c r="P315"/>
    </row>
    <row r="316" spans="4:16">
      <c r="D316"/>
      <c r="E316"/>
      <c r="G316" s="69" t="s">
        <v>274</v>
      </c>
      <c r="I316"/>
      <c r="J316"/>
      <c r="K316"/>
      <c r="L316"/>
      <c r="M316"/>
      <c r="P316"/>
    </row>
    <row r="317" spans="4:16">
      <c r="D317"/>
      <c r="E317"/>
      <c r="G317" s="69" t="s">
        <v>390</v>
      </c>
      <c r="I317"/>
      <c r="J317"/>
      <c r="K317"/>
      <c r="L317"/>
      <c r="M317"/>
      <c r="P317"/>
    </row>
    <row r="318" spans="4:16">
      <c r="D318"/>
      <c r="E318"/>
      <c r="G318" s="69" t="s">
        <v>116</v>
      </c>
      <c r="I318"/>
      <c r="J318"/>
      <c r="K318"/>
      <c r="L318"/>
      <c r="M318"/>
      <c r="P318"/>
    </row>
    <row r="319" spans="4:16">
      <c r="D319"/>
      <c r="E319"/>
      <c r="G319" s="69" t="s">
        <v>239</v>
      </c>
      <c r="I319"/>
      <c r="J319"/>
      <c r="K319"/>
      <c r="L319"/>
      <c r="M319"/>
      <c r="P319"/>
    </row>
    <row r="320" spans="4:16">
      <c r="D320"/>
      <c r="E320"/>
      <c r="G320" s="69" t="s">
        <v>240</v>
      </c>
      <c r="I320"/>
      <c r="J320"/>
      <c r="K320"/>
      <c r="L320"/>
      <c r="M320"/>
      <c r="P320"/>
    </row>
    <row r="321" spans="4:16">
      <c r="D321"/>
      <c r="E321"/>
      <c r="G321" s="69" t="s">
        <v>241</v>
      </c>
      <c r="I321"/>
      <c r="J321"/>
      <c r="K321"/>
      <c r="L321"/>
      <c r="M321"/>
      <c r="P321"/>
    </row>
    <row r="322" spans="4:16">
      <c r="D322"/>
      <c r="E322"/>
      <c r="G322" s="69" t="s">
        <v>26</v>
      </c>
      <c r="I322"/>
      <c r="J322"/>
      <c r="K322"/>
      <c r="L322"/>
      <c r="M322"/>
      <c r="P322"/>
    </row>
    <row r="323" spans="4:16">
      <c r="D323"/>
      <c r="E323"/>
      <c r="G323" s="69" t="s">
        <v>71</v>
      </c>
      <c r="I323"/>
      <c r="J323"/>
      <c r="K323"/>
      <c r="L323"/>
      <c r="M323"/>
      <c r="P323"/>
    </row>
    <row r="324" spans="4:16">
      <c r="D324"/>
      <c r="E324"/>
      <c r="G324" s="69" t="s">
        <v>641</v>
      </c>
      <c r="I324"/>
      <c r="J324"/>
      <c r="K324"/>
      <c r="L324"/>
      <c r="M324"/>
      <c r="P324"/>
    </row>
    <row r="325" spans="4:16">
      <c r="D325"/>
      <c r="E325"/>
      <c r="G325" s="69" t="s">
        <v>123</v>
      </c>
      <c r="I325"/>
      <c r="J325"/>
      <c r="K325"/>
      <c r="L325"/>
      <c r="M325"/>
      <c r="P325"/>
    </row>
    <row r="326" spans="4:16">
      <c r="D326"/>
      <c r="E326"/>
      <c r="G326" s="69" t="s">
        <v>42</v>
      </c>
      <c r="I326"/>
      <c r="J326"/>
      <c r="K326"/>
      <c r="L326"/>
      <c r="M326"/>
      <c r="P326"/>
    </row>
    <row r="327" spans="4:16">
      <c r="D327"/>
      <c r="E327"/>
      <c r="G327" s="69" t="s">
        <v>373</v>
      </c>
      <c r="I327"/>
      <c r="J327"/>
      <c r="K327"/>
      <c r="L327"/>
      <c r="M327"/>
      <c r="P327"/>
    </row>
    <row r="328" spans="4:16">
      <c r="D328"/>
      <c r="E328"/>
      <c r="G328" s="69" t="s">
        <v>43</v>
      </c>
      <c r="I328"/>
      <c r="J328"/>
      <c r="K328"/>
      <c r="L328"/>
      <c r="M328"/>
      <c r="P328"/>
    </row>
    <row r="329" spans="4:16">
      <c r="D329"/>
      <c r="E329"/>
      <c r="G329" s="69" t="s">
        <v>242</v>
      </c>
      <c r="I329"/>
      <c r="J329"/>
      <c r="K329"/>
      <c r="L329"/>
      <c r="M329"/>
      <c r="P329"/>
    </row>
    <row r="330" spans="4:16">
      <c r="D330"/>
      <c r="E330"/>
      <c r="G330" s="69" t="s">
        <v>393</v>
      </c>
      <c r="I330"/>
      <c r="J330"/>
      <c r="K330"/>
      <c r="L330"/>
      <c r="M330"/>
      <c r="P330"/>
    </row>
    <row r="331" spans="4:16">
      <c r="D331"/>
      <c r="E331"/>
      <c r="G331" s="69" t="s">
        <v>243</v>
      </c>
      <c r="I331"/>
      <c r="J331"/>
      <c r="K331"/>
      <c r="L331"/>
      <c r="M331"/>
      <c r="P331"/>
    </row>
    <row r="332" spans="4:16">
      <c r="D332"/>
      <c r="E332"/>
      <c r="G332" s="69" t="s">
        <v>473</v>
      </c>
      <c r="I332"/>
      <c r="J332"/>
      <c r="K332"/>
      <c r="L332"/>
      <c r="M332"/>
      <c r="P332"/>
    </row>
    <row r="333" spans="4:16">
      <c r="D333"/>
      <c r="E333"/>
      <c r="G333" s="69" t="s">
        <v>466</v>
      </c>
      <c r="I333"/>
      <c r="J333"/>
      <c r="K333"/>
      <c r="L333"/>
      <c r="M333"/>
      <c r="P333"/>
    </row>
    <row r="334" spans="4:16">
      <c r="D334"/>
      <c r="E334"/>
      <c r="G334" s="69" t="s">
        <v>403</v>
      </c>
      <c r="I334"/>
      <c r="J334"/>
      <c r="K334"/>
      <c r="L334"/>
      <c r="M334"/>
      <c r="P334"/>
    </row>
    <row r="335" spans="4:16">
      <c r="D335"/>
      <c r="E335"/>
      <c r="G335" s="69" t="s">
        <v>350</v>
      </c>
      <c r="I335"/>
      <c r="J335"/>
      <c r="K335"/>
      <c r="L335"/>
      <c r="M335"/>
      <c r="P335"/>
    </row>
    <row r="336" spans="4:16">
      <c r="D336"/>
      <c r="E336"/>
      <c r="G336" s="69" t="s">
        <v>45</v>
      </c>
      <c r="I336"/>
      <c r="J336"/>
      <c r="K336"/>
      <c r="L336"/>
      <c r="M336"/>
      <c r="P336"/>
    </row>
    <row r="337" spans="4:16">
      <c r="D337"/>
      <c r="E337"/>
      <c r="G337" s="69" t="s">
        <v>244</v>
      </c>
      <c r="I337"/>
      <c r="J337"/>
      <c r="K337"/>
      <c r="L337"/>
      <c r="M337"/>
      <c r="P337"/>
    </row>
    <row r="338" spans="4:16">
      <c r="D338"/>
      <c r="E338"/>
      <c r="G338" s="69" t="s">
        <v>497</v>
      </c>
      <c r="I338"/>
      <c r="J338"/>
      <c r="K338"/>
      <c r="L338"/>
      <c r="M338"/>
      <c r="P338"/>
    </row>
    <row r="339" spans="4:16">
      <c r="D339"/>
      <c r="E339"/>
      <c r="G339" s="69" t="s">
        <v>245</v>
      </c>
      <c r="I339"/>
      <c r="J339"/>
      <c r="K339"/>
      <c r="L339"/>
      <c r="M339"/>
      <c r="P339"/>
    </row>
    <row r="340" spans="4:16">
      <c r="D340"/>
      <c r="E340"/>
      <c r="G340" s="69" t="s">
        <v>246</v>
      </c>
      <c r="I340"/>
      <c r="J340"/>
      <c r="K340"/>
      <c r="L340"/>
      <c r="M340"/>
      <c r="P340"/>
    </row>
    <row r="341" spans="4:16">
      <c r="D341"/>
      <c r="E341"/>
      <c r="G341" s="69" t="s">
        <v>463</v>
      </c>
      <c r="I341"/>
      <c r="J341"/>
      <c r="K341"/>
      <c r="L341"/>
      <c r="M341"/>
      <c r="P341"/>
    </row>
    <row r="342" spans="4:16">
      <c r="D342"/>
      <c r="E342"/>
      <c r="G342" s="69" t="s">
        <v>247</v>
      </c>
      <c r="I342"/>
      <c r="J342"/>
      <c r="K342"/>
      <c r="L342"/>
      <c r="M342"/>
      <c r="P342"/>
    </row>
    <row r="343" spans="4:16">
      <c r="D343"/>
      <c r="E343"/>
      <c r="G343" s="69" t="s">
        <v>375</v>
      </c>
      <c r="I343"/>
      <c r="J343"/>
      <c r="K343"/>
      <c r="L343"/>
      <c r="M343"/>
      <c r="P343"/>
    </row>
    <row r="344" spans="4:16">
      <c r="D344"/>
      <c r="E344"/>
      <c r="G344" s="69" t="s">
        <v>122</v>
      </c>
      <c r="I344"/>
      <c r="J344"/>
      <c r="K344"/>
      <c r="L344"/>
      <c r="M344"/>
      <c r="P344"/>
    </row>
    <row r="345" spans="4:16">
      <c r="D345"/>
      <c r="E345"/>
      <c r="G345" s="69" t="s">
        <v>450</v>
      </c>
      <c r="I345"/>
      <c r="J345"/>
      <c r="K345"/>
      <c r="L345"/>
      <c r="M345"/>
      <c r="P345"/>
    </row>
    <row r="346" spans="4:16">
      <c r="D346"/>
      <c r="E346"/>
      <c r="G346" s="69" t="s">
        <v>362</v>
      </c>
      <c r="I346"/>
      <c r="J346"/>
      <c r="K346"/>
      <c r="L346"/>
      <c r="M346"/>
      <c r="P346"/>
    </row>
    <row r="347" spans="4:16">
      <c r="D347"/>
      <c r="E347"/>
      <c r="G347" s="69" t="s">
        <v>359</v>
      </c>
      <c r="I347"/>
      <c r="J347"/>
      <c r="K347"/>
      <c r="L347"/>
      <c r="M347"/>
      <c r="P347"/>
    </row>
    <row r="348" spans="4:16">
      <c r="D348"/>
      <c r="E348"/>
      <c r="G348" s="69" t="s">
        <v>248</v>
      </c>
      <c r="I348"/>
      <c r="J348"/>
      <c r="K348"/>
      <c r="L348"/>
      <c r="M348"/>
      <c r="P348"/>
    </row>
    <row r="349" spans="4:16">
      <c r="D349"/>
      <c r="E349"/>
      <c r="G349" s="69" t="s">
        <v>249</v>
      </c>
      <c r="I349"/>
      <c r="J349"/>
      <c r="K349"/>
      <c r="L349"/>
      <c r="M349"/>
      <c r="P349"/>
    </row>
    <row r="350" spans="4:16">
      <c r="D350"/>
      <c r="E350"/>
      <c r="G350" s="69" t="s">
        <v>250</v>
      </c>
      <c r="I350"/>
      <c r="J350"/>
      <c r="K350"/>
      <c r="L350"/>
      <c r="M350"/>
      <c r="P350"/>
    </row>
    <row r="351" spans="4:16">
      <c r="D351"/>
      <c r="E351"/>
      <c r="G351" s="69" t="s">
        <v>251</v>
      </c>
      <c r="I351"/>
      <c r="J351"/>
      <c r="K351"/>
      <c r="L351"/>
      <c r="M351"/>
      <c r="P351"/>
    </row>
    <row r="352" spans="4:16">
      <c r="D352"/>
      <c r="E352"/>
      <c r="G352" s="69" t="s">
        <v>252</v>
      </c>
      <c r="I352"/>
      <c r="J352"/>
      <c r="K352"/>
      <c r="L352"/>
      <c r="M352"/>
      <c r="P352"/>
    </row>
    <row r="353" spans="4:16">
      <c r="D353"/>
      <c r="E353"/>
      <c r="G353" s="69" t="s">
        <v>253</v>
      </c>
      <c r="I353"/>
      <c r="J353"/>
      <c r="K353"/>
      <c r="L353"/>
      <c r="M353"/>
      <c r="P353"/>
    </row>
    <row r="354" spans="4:16">
      <c r="D354"/>
      <c r="E354"/>
      <c r="G354" s="69" t="s">
        <v>254</v>
      </c>
      <c r="I354"/>
      <c r="J354"/>
      <c r="K354"/>
      <c r="L354"/>
      <c r="M354"/>
      <c r="P354"/>
    </row>
    <row r="355" spans="4:16">
      <c r="D355"/>
      <c r="E355"/>
      <c r="G355" s="69" t="s">
        <v>255</v>
      </c>
      <c r="I355"/>
      <c r="J355"/>
      <c r="K355"/>
      <c r="L355"/>
      <c r="M355"/>
      <c r="P355"/>
    </row>
    <row r="356" spans="4:16">
      <c r="D356"/>
      <c r="E356"/>
      <c r="G356" s="69" t="s">
        <v>256</v>
      </c>
      <c r="I356"/>
      <c r="J356"/>
      <c r="K356"/>
      <c r="L356"/>
      <c r="M356"/>
      <c r="P356"/>
    </row>
    <row r="357" spans="4:16">
      <c r="D357"/>
      <c r="E357"/>
      <c r="G357" s="69" t="s">
        <v>257</v>
      </c>
      <c r="I357"/>
      <c r="J357"/>
      <c r="K357"/>
      <c r="L357"/>
      <c r="M357"/>
      <c r="P357"/>
    </row>
    <row r="358" spans="4:16">
      <c r="D358"/>
      <c r="E358"/>
      <c r="G358" s="69" t="s">
        <v>258</v>
      </c>
      <c r="I358"/>
      <c r="J358"/>
      <c r="K358"/>
      <c r="L358"/>
      <c r="M358"/>
      <c r="P358"/>
    </row>
    <row r="359" spans="4:16">
      <c r="D359"/>
      <c r="E359"/>
      <c r="G359" s="69" t="s">
        <v>259</v>
      </c>
      <c r="I359"/>
      <c r="J359"/>
      <c r="K359"/>
      <c r="L359"/>
      <c r="M359"/>
      <c r="P359"/>
    </row>
    <row r="360" spans="4:16">
      <c r="D360"/>
      <c r="E360"/>
      <c r="G360" s="69" t="s">
        <v>392</v>
      </c>
      <c r="I360"/>
      <c r="J360"/>
      <c r="K360"/>
      <c r="L360"/>
      <c r="M360"/>
      <c r="P360"/>
    </row>
    <row r="361" spans="4:16">
      <c r="D361"/>
      <c r="E361"/>
      <c r="G361" s="69" t="s">
        <v>260</v>
      </c>
      <c r="I361"/>
      <c r="J361"/>
      <c r="K361"/>
      <c r="L361"/>
      <c r="M361"/>
      <c r="P361"/>
    </row>
    <row r="362" spans="4:16">
      <c r="D362"/>
      <c r="E362"/>
      <c r="G362" s="69" t="s">
        <v>402</v>
      </c>
      <c r="I362"/>
      <c r="J362"/>
      <c r="K362"/>
      <c r="L362"/>
      <c r="M362"/>
      <c r="P362"/>
    </row>
    <row r="363" spans="4:16">
      <c r="D363"/>
      <c r="E363"/>
      <c r="G363" s="69" t="s">
        <v>305</v>
      </c>
      <c r="I363"/>
      <c r="J363"/>
      <c r="K363"/>
      <c r="L363"/>
      <c r="M363"/>
      <c r="P363"/>
    </row>
    <row r="364" spans="4:16">
      <c r="D364"/>
      <c r="E364"/>
      <c r="G364" s="69" t="s">
        <v>355</v>
      </c>
      <c r="I364"/>
      <c r="J364"/>
      <c r="K364"/>
      <c r="L364"/>
      <c r="M364"/>
      <c r="P364"/>
    </row>
    <row r="365" spans="4:16">
      <c r="D365"/>
      <c r="E365"/>
      <c r="G365" s="69" t="s">
        <v>301</v>
      </c>
      <c r="I365"/>
      <c r="J365"/>
      <c r="K365"/>
      <c r="L365"/>
      <c r="M365"/>
      <c r="P365"/>
    </row>
    <row r="366" spans="4:16">
      <c r="D366"/>
      <c r="E366"/>
      <c r="G366" s="69" t="s">
        <v>261</v>
      </c>
      <c r="I366"/>
      <c r="J366"/>
      <c r="K366"/>
      <c r="L366"/>
      <c r="M366"/>
      <c r="P366"/>
    </row>
    <row r="367" spans="4:16">
      <c r="D367"/>
      <c r="E367"/>
      <c r="G367" s="69" t="s">
        <v>262</v>
      </c>
      <c r="I367"/>
      <c r="J367"/>
      <c r="K367"/>
      <c r="L367"/>
      <c r="M367"/>
      <c r="P367"/>
    </row>
    <row r="368" spans="4:16">
      <c r="D368"/>
      <c r="E368"/>
      <c r="G368" s="69" t="s">
        <v>40</v>
      </c>
      <c r="I368"/>
      <c r="J368"/>
      <c r="K368"/>
      <c r="L368"/>
      <c r="M368"/>
      <c r="P368"/>
    </row>
    <row r="369" spans="4:16">
      <c r="D369"/>
      <c r="E369"/>
      <c r="G369" s="69" t="s">
        <v>39</v>
      </c>
      <c r="I369"/>
      <c r="J369"/>
      <c r="K369"/>
      <c r="L369"/>
      <c r="M369"/>
      <c r="P369"/>
    </row>
    <row r="370" spans="4:16">
      <c r="D370"/>
      <c r="E370"/>
      <c r="G370" s="69" t="s">
        <v>356</v>
      </c>
      <c r="I370"/>
      <c r="J370"/>
      <c r="K370"/>
      <c r="L370"/>
      <c r="M370"/>
      <c r="P370"/>
    </row>
    <row r="371" spans="4:16">
      <c r="D371"/>
      <c r="E371"/>
      <c r="G371" s="69" t="s">
        <v>41</v>
      </c>
      <c r="I371"/>
      <c r="J371"/>
      <c r="K371"/>
      <c r="L371"/>
      <c r="M371"/>
      <c r="P371"/>
    </row>
    <row r="372" spans="4:16">
      <c r="D372"/>
      <c r="E372"/>
      <c r="G372" s="69" t="s">
        <v>263</v>
      </c>
      <c r="I372"/>
      <c r="J372"/>
      <c r="K372"/>
      <c r="L372"/>
      <c r="M372"/>
      <c r="P372"/>
    </row>
    <row r="373" spans="4:16">
      <c r="D373"/>
      <c r="E373"/>
      <c r="G373" s="69" t="s">
        <v>264</v>
      </c>
      <c r="I373"/>
      <c r="J373"/>
      <c r="K373"/>
      <c r="L373"/>
      <c r="M373"/>
      <c r="P373"/>
    </row>
    <row r="374" spans="4:16">
      <c r="D374"/>
      <c r="E374"/>
      <c r="G374" s="69" t="s">
        <v>265</v>
      </c>
      <c r="I374"/>
      <c r="J374"/>
      <c r="K374"/>
      <c r="L374"/>
      <c r="M374"/>
      <c r="P374"/>
    </row>
    <row r="375" spans="4:16">
      <c r="D375"/>
      <c r="E375"/>
      <c r="G375" s="69" t="s">
        <v>498</v>
      </c>
      <c r="I375"/>
      <c r="J375"/>
      <c r="K375"/>
      <c r="L375"/>
      <c r="M375"/>
      <c r="P375"/>
    </row>
    <row r="376" spans="4:16">
      <c r="D376"/>
      <c r="E376"/>
      <c r="G376" s="69" t="s">
        <v>48</v>
      </c>
      <c r="I376"/>
      <c r="J376"/>
      <c r="K376"/>
      <c r="L376"/>
      <c r="M376"/>
      <c r="P376"/>
    </row>
    <row r="377" spans="4:16">
      <c r="D377"/>
      <c r="E377"/>
      <c r="G377" s="69" t="s">
        <v>266</v>
      </c>
      <c r="I377"/>
      <c r="J377"/>
      <c r="K377"/>
      <c r="L377"/>
      <c r="M377"/>
      <c r="P377"/>
    </row>
    <row r="378" spans="4:16">
      <c r="D378"/>
      <c r="E378"/>
      <c r="G378" s="69" t="s">
        <v>358</v>
      </c>
      <c r="I378"/>
      <c r="J378"/>
      <c r="K378"/>
      <c r="L378"/>
      <c r="M378"/>
      <c r="P378"/>
    </row>
    <row r="379" spans="4:16">
      <c r="D379"/>
      <c r="E379"/>
      <c r="G379" s="69" t="s">
        <v>267</v>
      </c>
      <c r="I379"/>
      <c r="J379"/>
      <c r="K379"/>
      <c r="L379"/>
      <c r="M379"/>
      <c r="P379"/>
    </row>
    <row r="380" spans="4:16">
      <c r="D380"/>
      <c r="E380"/>
      <c r="G380" s="69" t="s">
        <v>370</v>
      </c>
      <c r="I380"/>
      <c r="J380"/>
      <c r="K380"/>
      <c r="L380"/>
      <c r="M380"/>
      <c r="P380"/>
    </row>
    <row r="381" spans="4:16">
      <c r="D381"/>
      <c r="E381"/>
      <c r="G381" s="69" t="s">
        <v>495</v>
      </c>
      <c r="I381"/>
      <c r="J381"/>
      <c r="K381"/>
      <c r="L381"/>
      <c r="M381"/>
      <c r="P381"/>
    </row>
    <row r="382" spans="4:16">
      <c r="D382"/>
      <c r="E382"/>
      <c r="G382" s="69" t="s">
        <v>268</v>
      </c>
      <c r="I382"/>
      <c r="J382"/>
      <c r="K382"/>
      <c r="L382"/>
      <c r="M382"/>
      <c r="P382"/>
    </row>
    <row r="383" spans="4:16">
      <c r="D383"/>
      <c r="E383"/>
      <c r="G383" s="69" t="s">
        <v>367</v>
      </c>
      <c r="I383"/>
      <c r="J383"/>
      <c r="K383"/>
      <c r="L383"/>
      <c r="M383"/>
      <c r="P383"/>
    </row>
    <row r="384" spans="4:16">
      <c r="D384"/>
      <c r="E384"/>
      <c r="G384" s="69" t="s">
        <v>285</v>
      </c>
      <c r="I384"/>
      <c r="J384"/>
      <c r="K384"/>
      <c r="L384"/>
      <c r="M384"/>
      <c r="P384"/>
    </row>
    <row r="385" spans="4:16">
      <c r="D385"/>
      <c r="E385"/>
      <c r="G385" s="69" t="s">
        <v>453</v>
      </c>
      <c r="I385"/>
      <c r="J385"/>
      <c r="K385"/>
      <c r="L385"/>
      <c r="M385"/>
      <c r="P385"/>
    </row>
    <row r="386" spans="4:16">
      <c r="D386"/>
      <c r="E386"/>
      <c r="G386" s="69" t="s">
        <v>124</v>
      </c>
      <c r="I386"/>
      <c r="J386"/>
      <c r="K386"/>
      <c r="L386"/>
      <c r="M386"/>
      <c r="P386"/>
    </row>
    <row r="387" spans="4:16">
      <c r="D387"/>
      <c r="E387"/>
      <c r="G387" s="69" t="s">
        <v>341</v>
      </c>
      <c r="I387"/>
      <c r="J387"/>
      <c r="K387"/>
      <c r="L387"/>
      <c r="M387"/>
      <c r="P387"/>
    </row>
    <row r="388" spans="4:16">
      <c r="D388"/>
      <c r="E388"/>
      <c r="G388" s="69" t="s">
        <v>72</v>
      </c>
      <c r="I388"/>
      <c r="J388"/>
      <c r="K388"/>
      <c r="L388"/>
      <c r="M388"/>
      <c r="P388"/>
    </row>
    <row r="389" spans="4:16">
      <c r="D389"/>
      <c r="E389"/>
      <c r="G389" s="69" t="s">
        <v>128</v>
      </c>
      <c r="I389"/>
      <c r="J389"/>
      <c r="K389"/>
      <c r="L389"/>
      <c r="M389"/>
      <c r="P389"/>
    </row>
    <row r="390" spans="4:16">
      <c r="D390"/>
      <c r="E390"/>
      <c r="G390" s="69" t="s">
        <v>269</v>
      </c>
      <c r="I390"/>
      <c r="J390"/>
      <c r="K390"/>
      <c r="L390"/>
      <c r="M390"/>
      <c r="P390"/>
    </row>
    <row r="391" spans="4:16">
      <c r="D391"/>
      <c r="E391"/>
      <c r="G391" s="69" t="s">
        <v>404</v>
      </c>
      <c r="I391"/>
      <c r="J391"/>
      <c r="K391"/>
      <c r="L391"/>
      <c r="M391"/>
      <c r="P391"/>
    </row>
    <row r="392" spans="4:16">
      <c r="D392"/>
      <c r="E392"/>
      <c r="G392" s="69" t="s">
        <v>127</v>
      </c>
      <c r="I392"/>
      <c r="J392"/>
      <c r="K392"/>
      <c r="L392"/>
      <c r="M392"/>
      <c r="P392"/>
    </row>
    <row r="393" spans="4:16">
      <c r="D393"/>
      <c r="E393"/>
      <c r="G393" s="69" t="s">
        <v>270</v>
      </c>
      <c r="I393"/>
      <c r="J393"/>
      <c r="K393"/>
      <c r="L393"/>
      <c r="M393"/>
      <c r="P393"/>
    </row>
    <row r="394" spans="4:16">
      <c r="G394" s="69" t="s">
        <v>125</v>
      </c>
      <c r="I394"/>
    </row>
    <row r="395" spans="4:16">
      <c r="G395" s="69" t="s">
        <v>400</v>
      </c>
    </row>
    <row r="396" spans="4:16">
      <c r="G396" s="69" t="s">
        <v>109</v>
      </c>
    </row>
    <row r="397" spans="4:16">
      <c r="G397" s="70" t="s">
        <v>117</v>
      </c>
    </row>
    <row r="398" spans="4:16">
      <c r="G398" s="69" t="s">
        <v>352</v>
      </c>
    </row>
    <row r="399" spans="4:16">
      <c r="G399" s="69" t="s">
        <v>330</v>
      </c>
    </row>
    <row r="400" spans="4:16">
      <c r="G400" s="69" t="s">
        <v>331</v>
      </c>
    </row>
    <row r="401" spans="7:7">
      <c r="G401" s="69" t="s">
        <v>271</v>
      </c>
    </row>
    <row r="402" spans="7:7">
      <c r="G402" s="69" t="s">
        <v>337</v>
      </c>
    </row>
  </sheetData>
  <autoFilter ref="C5:L363">
    <filterColumn colId="1" showButton="0"/>
    <filterColumn colId="2" showButton="0"/>
    <filterColumn colId="5"/>
  </autoFilter>
  <sortState ref="G49:G381">
    <sortCondition ref="G49"/>
  </sortState>
  <mergeCells count="1">
    <mergeCell ref="D5:F5"/>
  </mergeCells>
  <conditionalFormatting sqref="U6:U58">
    <cfRule type="cellIs" dxfId="206" priority="48" stopIfTrue="1" operator="equal">
      <formula>"Extra Plano"</formula>
    </cfRule>
  </conditionalFormatting>
  <conditionalFormatting sqref="T6:T58">
    <cfRule type="cellIs" dxfId="205" priority="47" stopIfTrue="1" operator="equal">
      <formula>"Alterada"</formula>
    </cfRule>
  </conditionalFormatting>
  <conditionalFormatting sqref="P6:P58">
    <cfRule type="cellIs" dxfId="204" priority="44" stopIfTrue="1" operator="equal">
      <formula>"Inserir o motivo"</formula>
    </cfRule>
    <cfRule type="cellIs" dxfId="203" priority="45" stopIfTrue="1" operator="equal">
      <formula>"situação a alterar"</formula>
    </cfRule>
    <cfRule type="cellIs" dxfId="202" priority="46" stopIfTrue="1" operator="equal">
      <formula>"sem data marcada"</formula>
    </cfRule>
  </conditionalFormatting>
  <conditionalFormatting sqref="O6:O58">
    <cfRule type="cellIs" dxfId="201" priority="41" stopIfTrue="1" operator="equal">
      <formula>"Cancelada"</formula>
    </cfRule>
    <cfRule type="cellIs" dxfId="200" priority="42" stopIfTrue="1" operator="equal">
      <formula>"Por definir"</formula>
    </cfRule>
    <cfRule type="cellIs" dxfId="199" priority="43" stopIfTrue="1" operator="equal">
      <formula>"Alterada"</formula>
    </cfRule>
  </conditionalFormatting>
  <conditionalFormatting sqref="N6:N58">
    <cfRule type="cellIs" dxfId="198" priority="39" stopIfTrue="1" operator="equal">
      <formula>"Extra Plano"</formula>
    </cfRule>
    <cfRule type="cellIs" dxfId="197" priority="40" stopIfTrue="1" operator="equal">
      <formula>"do mês anterior"</formula>
    </cfRule>
  </conditionalFormatting>
  <conditionalFormatting sqref="E6:E58">
    <cfRule type="cellIs" dxfId="196" priority="38" stopIfTrue="1" operator="greaterThan">
      <formula>0</formula>
    </cfRule>
  </conditionalFormatting>
  <conditionalFormatting sqref="D6:D58">
    <cfRule type="cellIs" dxfId="195" priority="37" stopIfTrue="1" operator="equal">
      <formula>"T"</formula>
    </cfRule>
  </conditionalFormatting>
  <conditionalFormatting sqref="F6:F58">
    <cfRule type="cellIs" dxfId="194" priority="34" stopIfTrue="1" operator="equal">
      <formula>"sábado"</formula>
    </cfRule>
    <cfRule type="cellIs" dxfId="193" priority="35" stopIfTrue="1" operator="equal">
      <formula>"domingo"</formula>
    </cfRule>
    <cfRule type="cellIs" dxfId="192" priority="36" stopIfTrue="1" operator="equal">
      <formula>"Todo o mês"</formula>
    </cfRule>
  </conditionalFormatting>
  <conditionalFormatting sqref="A6:A58">
    <cfRule type="cellIs" dxfId="191" priority="33" stopIfTrue="1" operator="equal">
      <formula>0</formula>
    </cfRule>
  </conditionalFormatting>
  <dataValidations count="19">
    <dataValidation type="list" allowBlank="1" showInputMessage="1" showErrorMessage="1" sqref="G353">
      <formula1>$D$293:$D$385</formula1>
    </dataValidation>
    <dataValidation allowBlank="1" showInputMessage="1" sqref="R983053:R983098 R65549:R65594 R917517:R917562 R851981:R852026 R786445:R786490 R720909:R720954 R655373:R655418 R589837:R589882 R524301:R524346 R458765:R458810 R393229:R393274 R327693:R327738 R262157:R262202 R196621:R196666 R131085:R131130 R6:R58"/>
    <dataValidation type="list" allowBlank="1" showInputMessage="1" sqref="Q983053:Q983098 Q917517:Q917562 Q65549:Q65594 Q131085:Q131130 Q196621:Q196666 Q262157:Q262202 Q327693:Q327738 Q393229:Q393274 Q458765:Q458810 Q524301:Q524346 Q589837:Q589882 Q655373:Q655418 Q720909:Q720954 Q786445:Q786490 Q851981:Q852026">
      <formula1>#REF!</formula1>
    </dataValidation>
    <dataValidation type="list" allowBlank="1" showInputMessage="1" sqref="P58">
      <formula1>$P$60:$P$65</formula1>
    </dataValidation>
    <dataValidation type="list" allowBlank="1" showInputMessage="1" sqref="N58">
      <formula1>$N$60:$N$62</formula1>
    </dataValidation>
    <dataValidation type="list" errorStyle="warning" showInputMessage="1" sqref="B58:C58">
      <formula1>$B$60:$B$64</formula1>
    </dataValidation>
    <dataValidation type="list" allowBlank="1" showInputMessage="1" showErrorMessage="1" sqref="O6:O58">
      <formula1>$O$60:$O$64</formula1>
    </dataValidation>
    <dataValidation type="list" allowBlank="1" showInputMessage="1" showErrorMessage="1" sqref="H6:H58">
      <formula1>$H$60:$H$70</formula1>
    </dataValidation>
    <dataValidation type="list" allowBlank="1" showInputMessage="1" showErrorMessage="1" sqref="D6:D58">
      <formula1>$D$60:$D$91</formula1>
    </dataValidation>
    <dataValidation type="list" allowBlank="1" showInputMessage="1" showErrorMessage="1" sqref="F6:F58">
      <formula1>$F$60:$F$67</formula1>
    </dataValidation>
    <dataValidation type="list" allowBlank="1" showInputMessage="1" showErrorMessage="1" sqref="E6:E58">
      <formula1>$E$60:$E$91</formula1>
    </dataValidation>
    <dataValidation type="list" allowBlank="1" showInputMessage="1" showErrorMessage="1" sqref="C6:C57">
      <formula1>$C$60:$C$71</formula1>
    </dataValidation>
    <dataValidation type="list" allowBlank="1" showInputMessage="1" showErrorMessage="1" sqref="K6:K57">
      <formula1>$K$60:$K$66</formula1>
    </dataValidation>
    <dataValidation type="list" allowBlank="1" showInputMessage="1" showErrorMessage="1" sqref="N6:N57">
      <formula1>$N$60:$N$62</formula1>
    </dataValidation>
    <dataValidation type="list" allowBlank="1" showInputMessage="1" showErrorMessage="1" sqref="P6:P57">
      <formula1>$P$60:$P$65</formula1>
    </dataValidation>
    <dataValidation type="list" errorStyle="warning" showInputMessage="1" sqref="B6:B57">
      <formula1>#REF!</formula1>
    </dataValidation>
    <dataValidation type="list" allowBlank="1" showInputMessage="1" sqref="Q6:Q58">
      <formula1>$Q$60:$Q$61</formula1>
    </dataValidation>
    <dataValidation type="list" allowBlank="1" showInputMessage="1" showErrorMessage="1" sqref="I6:I58">
      <formula1>$I$60:$I$107</formula1>
    </dataValidation>
    <dataValidation type="list" allowBlank="1" showInputMessage="1" showErrorMessage="1" sqref="G6:G58">
      <formula1>$G$60:$G$402</formula1>
    </dataValidation>
  </dataValidations>
  <pageMargins left="0.41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46"/>
  </sheetPr>
  <dimension ref="A2:U407"/>
  <sheetViews>
    <sheetView showGridLines="0" zoomScale="90" zoomScaleNormal="90" workbookViewId="0">
      <pane ySplit="5" topLeftCell="A43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501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 t="shared" ref="A6:A60" si="0">IF(B6="","",)</f>
        <v/>
      </c>
      <c r="B6" s="30"/>
      <c r="C6" s="59" t="s">
        <v>147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60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:T31" si="2">CONCATENATE(N6,O6)</f>
        <v>Plano AnualRealizada</v>
      </c>
      <c r="U6" s="40" t="str">
        <f t="shared" ref="U6:U31" si="3">CONCATENATE(N6,H6)</f>
        <v>Plano AnualBiblioteca</v>
      </c>
    </row>
    <row r="7" spans="1:21" ht="15" customHeight="1">
      <c r="A7" s="32" t="str">
        <f t="shared" ref="A7" si="4">IF(B7="","",)</f>
        <v/>
      </c>
      <c r="B7" s="30"/>
      <c r="C7" s="59" t="s">
        <v>147</v>
      </c>
      <c r="D7" s="21">
        <v>1</v>
      </c>
      <c r="E7" s="18"/>
      <c r="F7" s="11" t="s">
        <v>3</v>
      </c>
      <c r="G7" s="7" t="s">
        <v>492</v>
      </c>
      <c r="H7" s="4" t="s">
        <v>75</v>
      </c>
      <c r="I7" s="73" t="s">
        <v>426</v>
      </c>
      <c r="J7" s="38"/>
      <c r="K7" s="38" t="s">
        <v>276</v>
      </c>
      <c r="L7" s="39">
        <v>16</v>
      </c>
      <c r="M7" s="26"/>
      <c r="N7" s="4" t="s">
        <v>20</v>
      </c>
      <c r="O7" s="23" t="s">
        <v>7</v>
      </c>
      <c r="P7" s="9" t="str">
        <f t="shared" ref="P7" si="5">IF(O7="Cancelada","Inserir o motivo",IF(O7="Alterada","Inserir o motivo",IF(O7="Definida","situação a alterar",IF(O7="","",IF(O7="Por definir","sem data marcada",IF(O7="Realizada","-----"))))))</f>
        <v>-----</v>
      </c>
      <c r="Q7" s="75"/>
      <c r="R7" s="64"/>
      <c r="T7" s="40" t="str">
        <f t="shared" ref="T7" si="6">CONCATENATE(N7,O7)</f>
        <v>Plano AnualRealizada</v>
      </c>
      <c r="U7" s="40" t="str">
        <f t="shared" ref="U7" si="7">CONCATENATE(N7,H7)</f>
        <v>Plano AnualAção Social</v>
      </c>
    </row>
    <row r="8" spans="1:21" ht="15" customHeight="1">
      <c r="A8" s="32" t="str">
        <f t="shared" si="0"/>
        <v/>
      </c>
      <c r="B8" s="30"/>
      <c r="C8" s="59" t="s">
        <v>147</v>
      </c>
      <c r="D8" s="21">
        <v>1</v>
      </c>
      <c r="E8" s="18"/>
      <c r="F8" s="11" t="s">
        <v>3</v>
      </c>
      <c r="G8" s="7" t="s">
        <v>323</v>
      </c>
      <c r="H8" s="4" t="s">
        <v>12</v>
      </c>
      <c r="I8" s="73" t="s">
        <v>412</v>
      </c>
      <c r="J8" s="38"/>
      <c r="K8" s="38" t="s">
        <v>276</v>
      </c>
      <c r="L8" s="39">
        <v>16</v>
      </c>
      <c r="M8" s="26"/>
      <c r="N8" s="4" t="s">
        <v>20</v>
      </c>
      <c r="O8" s="23" t="s">
        <v>7</v>
      </c>
      <c r="P8" s="9" t="str">
        <f t="shared" si="1"/>
        <v>-----</v>
      </c>
      <c r="Q8" s="75"/>
      <c r="R8" s="64"/>
      <c r="T8" s="40" t="str">
        <f t="shared" si="2"/>
        <v>Plano AnualRealizada</v>
      </c>
      <c r="U8" s="40" t="str">
        <f t="shared" si="3"/>
        <v>Plano AnualTurismo</v>
      </c>
    </row>
    <row r="9" spans="1:21" ht="15" customHeight="1">
      <c r="A9" s="32" t="str">
        <f t="shared" si="0"/>
        <v/>
      </c>
      <c r="B9" s="30"/>
      <c r="C9" s="59" t="s">
        <v>147</v>
      </c>
      <c r="D9" s="21">
        <v>1</v>
      </c>
      <c r="E9" s="18" t="s">
        <v>79</v>
      </c>
      <c r="F9" s="11" t="s">
        <v>3</v>
      </c>
      <c r="G9" s="7" t="s">
        <v>315</v>
      </c>
      <c r="H9" s="4" t="s">
        <v>18</v>
      </c>
      <c r="I9" s="73" t="s">
        <v>418</v>
      </c>
      <c r="J9" s="38"/>
      <c r="K9" s="38" t="s">
        <v>276</v>
      </c>
      <c r="L9" s="39">
        <v>16</v>
      </c>
      <c r="M9" s="26"/>
      <c r="N9" s="4" t="s">
        <v>20</v>
      </c>
      <c r="O9" s="23" t="s">
        <v>7</v>
      </c>
      <c r="P9" s="9" t="str">
        <f t="shared" si="1"/>
        <v>-----</v>
      </c>
      <c r="Q9" s="75"/>
      <c r="R9" s="64"/>
      <c r="T9" s="40" t="str">
        <f t="shared" si="2"/>
        <v>Plano AnualRealizada</v>
      </c>
      <c r="U9" s="40" t="str">
        <f t="shared" si="3"/>
        <v>Plano AnualDiv. Externo</v>
      </c>
    </row>
    <row r="10" spans="1:21" ht="15" customHeight="1">
      <c r="A10" s="32" t="str">
        <f t="shared" ref="A10:A11" si="8">IF(B10="","",)</f>
        <v/>
      </c>
      <c r="B10" s="30"/>
      <c r="C10" s="59" t="s">
        <v>147</v>
      </c>
      <c r="D10" s="21">
        <v>1</v>
      </c>
      <c r="E10" s="18"/>
      <c r="F10" s="11" t="s">
        <v>3</v>
      </c>
      <c r="G10" s="7" t="s">
        <v>15</v>
      </c>
      <c r="H10" s="4" t="s">
        <v>15</v>
      </c>
      <c r="I10" s="73" t="s">
        <v>441</v>
      </c>
      <c r="J10" s="38"/>
      <c r="K10" s="38" t="s">
        <v>276</v>
      </c>
      <c r="L10" s="39">
        <v>16</v>
      </c>
      <c r="M10" s="26"/>
      <c r="N10" s="4" t="s">
        <v>20</v>
      </c>
      <c r="O10" s="23" t="s">
        <v>7</v>
      </c>
      <c r="P10" s="9" t="str">
        <f t="shared" ref="P10:P11" si="9">IF(O10="Cancelada","Inserir o motivo",IF(O10="Alterada","Inserir o motivo",IF(O10="Definida","situação a alterar",IF(O10="","",IF(O10="Por definir","sem data marcada",IF(O10="Realizada","-----"))))))</f>
        <v>-----</v>
      </c>
      <c r="Q10" s="75"/>
      <c r="R10" s="64"/>
      <c r="T10" s="40" t="str">
        <f t="shared" ref="T10:T11" si="10">CONCATENATE(N10,O10)</f>
        <v>Plano AnualRealizada</v>
      </c>
      <c r="U10" s="40" t="str">
        <f t="shared" ref="U10:U11" si="11">CONCATENATE(N10,H10)</f>
        <v>Plano AnualCinema</v>
      </c>
    </row>
    <row r="11" spans="1:21" ht="15" customHeight="1">
      <c r="A11" s="32" t="str">
        <f t="shared" si="8"/>
        <v/>
      </c>
      <c r="B11" s="30"/>
      <c r="C11" s="59" t="s">
        <v>147</v>
      </c>
      <c r="D11" s="21">
        <v>2</v>
      </c>
      <c r="E11" s="18"/>
      <c r="F11" s="11" t="s">
        <v>4</v>
      </c>
      <c r="G11" s="7" t="s">
        <v>626</v>
      </c>
      <c r="H11" s="4" t="s">
        <v>18</v>
      </c>
      <c r="I11" s="73" t="s">
        <v>425</v>
      </c>
      <c r="J11" s="38"/>
      <c r="K11" s="38" t="s">
        <v>276</v>
      </c>
      <c r="L11" s="39">
        <v>16</v>
      </c>
      <c r="M11" s="26"/>
      <c r="N11" s="4" t="s">
        <v>20</v>
      </c>
      <c r="O11" s="23" t="s">
        <v>7</v>
      </c>
      <c r="P11" s="9" t="str">
        <f t="shared" si="9"/>
        <v>-----</v>
      </c>
      <c r="Q11" s="75"/>
      <c r="R11" s="64"/>
      <c r="T11" s="40" t="str">
        <f t="shared" si="10"/>
        <v>Plano AnualRealizada</v>
      </c>
      <c r="U11" s="40" t="str">
        <f t="shared" si="11"/>
        <v>Plano AnualDiv. Externo</v>
      </c>
    </row>
    <row r="12" spans="1:21" ht="15" customHeight="1">
      <c r="A12" s="32" t="str">
        <f t="shared" si="0"/>
        <v/>
      </c>
      <c r="B12" s="30"/>
      <c r="C12" s="59" t="s">
        <v>147</v>
      </c>
      <c r="D12" s="21">
        <v>2</v>
      </c>
      <c r="E12" s="18"/>
      <c r="F12" s="11" t="s">
        <v>4</v>
      </c>
      <c r="G12" s="7" t="s">
        <v>710</v>
      </c>
      <c r="H12" s="4" t="s">
        <v>153</v>
      </c>
      <c r="I12" s="73" t="s">
        <v>566</v>
      </c>
      <c r="J12" s="38"/>
      <c r="K12" s="38" t="s">
        <v>276</v>
      </c>
      <c r="L12" s="39">
        <v>16</v>
      </c>
      <c r="M12" s="26"/>
      <c r="N12" s="4" t="s">
        <v>21</v>
      </c>
      <c r="O12" s="23" t="s">
        <v>7</v>
      </c>
      <c r="P12" s="9" t="str">
        <f t="shared" si="1"/>
        <v>-----</v>
      </c>
      <c r="Q12" s="75"/>
      <c r="R12" s="64"/>
      <c r="T12" s="40" t="str">
        <f t="shared" si="2"/>
        <v>Extra PlanoRealizada</v>
      </c>
      <c r="U12" s="40" t="str">
        <f t="shared" si="3"/>
        <v>Extra PlanoCultura</v>
      </c>
    </row>
    <row r="13" spans="1:21" ht="15" customHeight="1">
      <c r="A13" s="32" t="str">
        <f t="shared" ref="A13" si="12">IF(B13="","",)</f>
        <v/>
      </c>
      <c r="B13" s="30"/>
      <c r="C13" s="59" t="s">
        <v>147</v>
      </c>
      <c r="D13" s="21">
        <v>4</v>
      </c>
      <c r="E13" s="18"/>
      <c r="F13" s="11" t="s">
        <v>6</v>
      </c>
      <c r="G13" s="7" t="s">
        <v>382</v>
      </c>
      <c r="H13" s="4" t="s">
        <v>17</v>
      </c>
      <c r="I13" s="73" t="s">
        <v>420</v>
      </c>
      <c r="J13" s="38"/>
      <c r="K13" s="38" t="s">
        <v>276</v>
      </c>
      <c r="L13" s="39">
        <v>50</v>
      </c>
      <c r="M13" s="26"/>
      <c r="N13" s="4" t="s">
        <v>20</v>
      </c>
      <c r="O13" s="23" t="s">
        <v>7</v>
      </c>
      <c r="P13" s="9" t="str">
        <f t="shared" ref="P13" si="13">IF(O13="Cancelada","Inserir o motivo",IF(O13="Alterada","Inserir o motivo",IF(O13="Definida","situação a alterar",IF(O13="","",IF(O13="Por definir","sem data marcada",IF(O13="Realizada","-----"))))))</f>
        <v>-----</v>
      </c>
      <c r="Q13" s="75"/>
      <c r="R13" s="64"/>
      <c r="T13" s="40" t="str">
        <f t="shared" ref="T13" si="14">CONCATENATE(N13,O13)</f>
        <v>Plano AnualRealizada</v>
      </c>
      <c r="U13" s="40" t="str">
        <f t="shared" ref="U13" si="15">CONCATENATE(N13,H13)</f>
        <v>Plano AnualDiv. Interno</v>
      </c>
    </row>
    <row r="14" spans="1:21" ht="15" customHeight="1">
      <c r="A14" s="32" t="str">
        <f t="shared" si="0"/>
        <v/>
      </c>
      <c r="B14" s="30"/>
      <c r="C14" s="59" t="s">
        <v>147</v>
      </c>
      <c r="D14" s="21">
        <v>4</v>
      </c>
      <c r="E14" s="18"/>
      <c r="F14" s="11" t="s">
        <v>6</v>
      </c>
      <c r="G14" s="7" t="s">
        <v>706</v>
      </c>
      <c r="H14" s="4" t="s">
        <v>14</v>
      </c>
      <c r="I14" s="73" t="s">
        <v>388</v>
      </c>
      <c r="J14" s="38"/>
      <c r="K14" s="38" t="s">
        <v>276</v>
      </c>
      <c r="L14" s="39">
        <v>50</v>
      </c>
      <c r="M14" s="26"/>
      <c r="N14" s="4" t="s">
        <v>21</v>
      </c>
      <c r="O14" s="23" t="s">
        <v>7</v>
      </c>
      <c r="P14" s="9" t="str">
        <f t="shared" si="1"/>
        <v>-----</v>
      </c>
      <c r="Q14" s="75"/>
      <c r="R14" s="64"/>
      <c r="T14" s="40" t="str">
        <f t="shared" si="2"/>
        <v>Extra PlanoRealizada</v>
      </c>
      <c r="U14" s="40" t="str">
        <f t="shared" si="3"/>
        <v>Extra PlanoBiblioteca</v>
      </c>
    </row>
    <row r="15" spans="1:21" ht="15" customHeight="1">
      <c r="A15" s="32" t="str">
        <f t="shared" si="0"/>
        <v/>
      </c>
      <c r="B15" s="30"/>
      <c r="C15" s="59" t="s">
        <v>147</v>
      </c>
      <c r="D15" s="21">
        <v>4</v>
      </c>
      <c r="E15" s="18"/>
      <c r="F15" s="11" t="s">
        <v>6</v>
      </c>
      <c r="G15" s="7" t="s">
        <v>27</v>
      </c>
      <c r="H15" s="4" t="s">
        <v>14</v>
      </c>
      <c r="I15" s="73" t="s">
        <v>387</v>
      </c>
      <c r="J15" s="38"/>
      <c r="K15" s="38" t="s">
        <v>276</v>
      </c>
      <c r="L15" s="39">
        <v>35</v>
      </c>
      <c r="M15" s="26"/>
      <c r="N15" s="4" t="s">
        <v>20</v>
      </c>
      <c r="O15" s="23" t="s">
        <v>7</v>
      </c>
      <c r="P15" s="9" t="str">
        <f t="shared" si="1"/>
        <v>-----</v>
      </c>
      <c r="Q15" s="75"/>
      <c r="R15" s="64"/>
      <c r="T15" s="40" t="str">
        <f t="shared" si="2"/>
        <v>Plano AnualRealizada</v>
      </c>
      <c r="U15" s="40" t="str">
        <f t="shared" si="3"/>
        <v>Plano AnualBiblioteca</v>
      </c>
    </row>
    <row r="16" spans="1:21" ht="15" customHeight="1">
      <c r="A16" s="32" t="str">
        <f t="shared" ref="A16" si="16">IF(B16="","",)</f>
        <v/>
      </c>
      <c r="B16" s="30"/>
      <c r="C16" s="59" t="s">
        <v>147</v>
      </c>
      <c r="D16" s="21">
        <v>5</v>
      </c>
      <c r="E16" s="18"/>
      <c r="F16" s="11" t="s">
        <v>0</v>
      </c>
      <c r="G16" s="7" t="s">
        <v>336</v>
      </c>
      <c r="H16" s="4" t="s">
        <v>14</v>
      </c>
      <c r="I16" s="73" t="s">
        <v>387</v>
      </c>
      <c r="J16" s="38"/>
      <c r="K16" s="38" t="s">
        <v>276</v>
      </c>
      <c r="L16" s="39">
        <v>40</v>
      </c>
      <c r="M16" s="26"/>
      <c r="N16" s="4" t="s">
        <v>20</v>
      </c>
      <c r="O16" s="23" t="s">
        <v>8</v>
      </c>
      <c r="P16" s="9" t="s">
        <v>35</v>
      </c>
      <c r="Q16" s="75"/>
      <c r="R16" s="64"/>
      <c r="T16" s="40" t="str">
        <f t="shared" ref="T16" si="17">CONCATENATE(N16,O16)</f>
        <v>Plano AnualCancelada</v>
      </c>
      <c r="U16" s="40" t="str">
        <f t="shared" ref="U16" si="18">CONCATENATE(N16,H16)</f>
        <v>Plano AnualBiblioteca</v>
      </c>
    </row>
    <row r="17" spans="1:21" ht="15" customHeight="1">
      <c r="A17" s="32" t="str">
        <f>IF(B17="","",)</f>
        <v/>
      </c>
      <c r="B17" s="30"/>
      <c r="C17" s="59" t="s">
        <v>147</v>
      </c>
      <c r="D17" s="21">
        <v>6</v>
      </c>
      <c r="E17" s="18"/>
      <c r="F17" s="11" t="s">
        <v>1</v>
      </c>
      <c r="G17" s="7" t="s">
        <v>27</v>
      </c>
      <c r="H17" s="4" t="s">
        <v>14</v>
      </c>
      <c r="I17" s="73" t="s">
        <v>387</v>
      </c>
      <c r="J17" s="38"/>
      <c r="K17" s="38" t="s">
        <v>276</v>
      </c>
      <c r="L17" s="39">
        <v>35</v>
      </c>
      <c r="M17" s="26"/>
      <c r="N17" s="4" t="s">
        <v>20</v>
      </c>
      <c r="O17" s="23" t="s">
        <v>7</v>
      </c>
      <c r="P17" s="9" t="str">
        <f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>CONCATENATE(N17,O17)</f>
        <v>Plano AnualRealizada</v>
      </c>
      <c r="U17" s="40" t="str">
        <f>CONCATENATE(N17,H17)</f>
        <v>Plano AnualBiblioteca</v>
      </c>
    </row>
    <row r="18" spans="1:21" ht="15" customHeight="1">
      <c r="A18" s="32" t="str">
        <f t="shared" si="0"/>
        <v/>
      </c>
      <c r="B18" s="30"/>
      <c r="C18" s="59" t="s">
        <v>147</v>
      </c>
      <c r="D18" s="21">
        <v>6</v>
      </c>
      <c r="E18" s="18"/>
      <c r="F18" s="11" t="s">
        <v>1</v>
      </c>
      <c r="G18" s="7" t="s">
        <v>15</v>
      </c>
      <c r="H18" s="4" t="s">
        <v>15</v>
      </c>
      <c r="I18" s="73" t="s">
        <v>566</v>
      </c>
      <c r="J18" s="38"/>
      <c r="K18" s="38" t="s">
        <v>276</v>
      </c>
      <c r="L18" s="39">
        <v>40</v>
      </c>
      <c r="M18" s="26"/>
      <c r="N18" s="4" t="s">
        <v>20</v>
      </c>
      <c r="O18" s="23" t="s">
        <v>7</v>
      </c>
      <c r="P18" s="9" t="str">
        <f t="shared" si="1"/>
        <v>-----</v>
      </c>
      <c r="Q18" s="75"/>
      <c r="R18" s="64"/>
      <c r="T18" s="40" t="str">
        <f t="shared" si="2"/>
        <v>Plano AnualRealizada</v>
      </c>
      <c r="U18" s="40" t="str">
        <f t="shared" si="3"/>
        <v>Plano AnualCinema</v>
      </c>
    </row>
    <row r="19" spans="1:21" ht="15" customHeight="1">
      <c r="A19" s="32" t="str">
        <f t="shared" si="0"/>
        <v/>
      </c>
      <c r="B19" s="30"/>
      <c r="C19" s="59" t="s">
        <v>147</v>
      </c>
      <c r="D19" s="21">
        <v>7</v>
      </c>
      <c r="E19" s="18"/>
      <c r="F19" s="11" t="s">
        <v>2</v>
      </c>
      <c r="G19" s="7" t="s">
        <v>15</v>
      </c>
      <c r="H19" s="4" t="s">
        <v>15</v>
      </c>
      <c r="I19" s="73" t="s">
        <v>566</v>
      </c>
      <c r="J19" s="38"/>
      <c r="K19" s="38" t="s">
        <v>276</v>
      </c>
      <c r="L19" s="39">
        <v>500</v>
      </c>
      <c r="M19" s="26"/>
      <c r="N19" s="4" t="s">
        <v>20</v>
      </c>
      <c r="O19" s="23" t="s">
        <v>7</v>
      </c>
      <c r="P19" s="9" t="str">
        <f t="shared" si="1"/>
        <v>-----</v>
      </c>
      <c r="Q19" s="75"/>
      <c r="R19" s="64"/>
      <c r="T19" s="40" t="str">
        <f t="shared" si="2"/>
        <v>Plano AnualRealizada</v>
      </c>
      <c r="U19" s="40" t="str">
        <f t="shared" si="3"/>
        <v>Plano AnualCinema</v>
      </c>
    </row>
    <row r="20" spans="1:21" ht="15" customHeight="1">
      <c r="A20" s="32" t="str">
        <f t="shared" ref="A20:A22" si="19">IF(B20="","",)</f>
        <v/>
      </c>
      <c r="B20" s="30"/>
      <c r="C20" s="59" t="s">
        <v>147</v>
      </c>
      <c r="D20" s="21">
        <v>7</v>
      </c>
      <c r="E20" s="18" t="s">
        <v>86</v>
      </c>
      <c r="F20" s="11" t="s">
        <v>2</v>
      </c>
      <c r="G20" s="7" t="s">
        <v>709</v>
      </c>
      <c r="H20" s="4" t="s">
        <v>18</v>
      </c>
      <c r="I20" s="73" t="s">
        <v>418</v>
      </c>
      <c r="J20" s="38"/>
      <c r="K20" s="38" t="s">
        <v>276</v>
      </c>
      <c r="L20" s="39">
        <v>500</v>
      </c>
      <c r="M20" s="26"/>
      <c r="N20" s="4" t="s">
        <v>21</v>
      </c>
      <c r="O20" s="23" t="s">
        <v>7</v>
      </c>
      <c r="P20" s="9" t="str">
        <f t="shared" ref="P20:P22" si="20">IF(O20="Cancelada","Inserir o motivo",IF(O20="Alterada","Inserir o motivo",IF(O20="Definida","situação a alterar",IF(O20="","",IF(O20="Por definir","sem data marcada",IF(O20="Realizada","-----"))))))</f>
        <v>-----</v>
      </c>
      <c r="Q20" s="75"/>
      <c r="R20" s="64"/>
      <c r="T20" s="40" t="str">
        <f t="shared" ref="T20:T22" si="21">CONCATENATE(N20,O20)</f>
        <v>Extra PlanoRealizada</v>
      </c>
      <c r="U20" s="40" t="str">
        <f t="shared" ref="U20:U22" si="22">CONCATENATE(N20,H20)</f>
        <v>Extra PlanoDiv. Externo</v>
      </c>
    </row>
    <row r="21" spans="1:21" ht="15" customHeight="1">
      <c r="A21" s="32" t="str">
        <f t="shared" ref="A21" si="23">IF(B21="","",)</f>
        <v/>
      </c>
      <c r="B21" s="30"/>
      <c r="C21" s="59" t="s">
        <v>147</v>
      </c>
      <c r="D21" s="21">
        <v>8</v>
      </c>
      <c r="E21" s="18"/>
      <c r="F21" s="11" t="s">
        <v>3</v>
      </c>
      <c r="G21" s="7" t="s">
        <v>697</v>
      </c>
      <c r="H21" s="4" t="s">
        <v>153</v>
      </c>
      <c r="I21" s="73" t="s">
        <v>425</v>
      </c>
      <c r="J21" s="38"/>
      <c r="K21" s="38" t="s">
        <v>276</v>
      </c>
      <c r="L21" s="39">
        <v>500</v>
      </c>
      <c r="M21" s="26"/>
      <c r="N21" s="4" t="s">
        <v>21</v>
      </c>
      <c r="O21" s="23" t="s">
        <v>7</v>
      </c>
      <c r="P21" s="9" t="str">
        <f t="shared" ref="P21" si="24">IF(O21="Cancelada","Inserir o motivo",IF(O21="Alterada","Inserir o motivo",IF(O21="Definida","situação a alterar",IF(O21="","",IF(O21="Por definir","sem data marcada",IF(O21="Realizada","-----"))))))</f>
        <v>-----</v>
      </c>
      <c r="Q21" s="75"/>
      <c r="R21" s="64"/>
      <c r="T21" s="40" t="str">
        <f t="shared" ref="T21" si="25">CONCATENATE(N21,O21)</f>
        <v>Extra PlanoRealizada</v>
      </c>
      <c r="U21" s="40" t="str">
        <f t="shared" ref="U21" si="26">CONCATENATE(N21,H21)</f>
        <v>Extra PlanoCultura</v>
      </c>
    </row>
    <row r="22" spans="1:21" ht="15" customHeight="1">
      <c r="A22" s="32" t="str">
        <f t="shared" si="19"/>
        <v/>
      </c>
      <c r="B22" s="30"/>
      <c r="C22" s="59" t="s">
        <v>147</v>
      </c>
      <c r="D22" s="21">
        <v>8</v>
      </c>
      <c r="E22" s="18" t="s">
        <v>86</v>
      </c>
      <c r="F22" s="11" t="s">
        <v>3</v>
      </c>
      <c r="G22" s="7" t="s">
        <v>160</v>
      </c>
      <c r="H22" s="4" t="s">
        <v>18</v>
      </c>
      <c r="I22" s="73" t="s">
        <v>418</v>
      </c>
      <c r="J22" s="38"/>
      <c r="K22" s="38" t="s">
        <v>276</v>
      </c>
      <c r="L22" s="39">
        <v>500</v>
      </c>
      <c r="M22" s="26"/>
      <c r="N22" s="4" t="s">
        <v>20</v>
      </c>
      <c r="O22" s="23" t="s">
        <v>7</v>
      </c>
      <c r="P22" s="9" t="str">
        <f t="shared" si="20"/>
        <v>-----</v>
      </c>
      <c r="Q22" s="75"/>
      <c r="R22" s="64"/>
      <c r="T22" s="40" t="str">
        <f t="shared" si="21"/>
        <v>Plano AnualRealizada</v>
      </c>
      <c r="U22" s="40" t="str">
        <f t="shared" si="22"/>
        <v>Plano AnualDiv. Externo</v>
      </c>
    </row>
    <row r="23" spans="1:21" ht="15" customHeight="1">
      <c r="A23" s="32" t="str">
        <f t="shared" si="0"/>
        <v/>
      </c>
      <c r="B23" s="30"/>
      <c r="C23" s="59" t="s">
        <v>147</v>
      </c>
      <c r="D23" s="21">
        <v>9</v>
      </c>
      <c r="E23" s="18"/>
      <c r="F23" s="11" t="s">
        <v>4</v>
      </c>
      <c r="G23" s="7" t="s">
        <v>15</v>
      </c>
      <c r="H23" s="4" t="s">
        <v>15</v>
      </c>
      <c r="I23" s="73" t="s">
        <v>566</v>
      </c>
      <c r="J23" s="38"/>
      <c r="K23" s="38" t="s">
        <v>276</v>
      </c>
      <c r="L23" s="39">
        <v>500</v>
      </c>
      <c r="M23" s="26"/>
      <c r="N23" s="4" t="s">
        <v>20</v>
      </c>
      <c r="O23" s="23" t="s">
        <v>7</v>
      </c>
      <c r="P23" s="9" t="str">
        <f t="shared" si="1"/>
        <v>-----</v>
      </c>
      <c r="Q23" s="75"/>
      <c r="R23" s="64"/>
      <c r="T23" s="40" t="str">
        <f t="shared" si="2"/>
        <v>Plano AnualRealizada</v>
      </c>
      <c r="U23" s="40" t="str">
        <f t="shared" si="3"/>
        <v>Plano AnualCinema</v>
      </c>
    </row>
    <row r="24" spans="1:21" ht="15" customHeight="1">
      <c r="A24" s="32" t="str">
        <f>IF(B24="","",)</f>
        <v/>
      </c>
      <c r="B24" s="30"/>
      <c r="C24" s="59" t="s">
        <v>147</v>
      </c>
      <c r="D24" s="21">
        <v>10</v>
      </c>
      <c r="E24" s="18"/>
      <c r="F24" s="11" t="s">
        <v>5</v>
      </c>
      <c r="G24" s="7" t="s">
        <v>27</v>
      </c>
      <c r="H24" s="4" t="s">
        <v>14</v>
      </c>
      <c r="I24" s="73" t="s">
        <v>387</v>
      </c>
      <c r="J24" s="38"/>
      <c r="K24" s="38" t="s">
        <v>276</v>
      </c>
      <c r="L24" s="39">
        <v>35</v>
      </c>
      <c r="M24" s="26"/>
      <c r="N24" s="4" t="s">
        <v>20</v>
      </c>
      <c r="O24" s="23" t="s">
        <v>7</v>
      </c>
      <c r="P24" s="9" t="str">
        <f t="shared" si="1"/>
        <v>-----</v>
      </c>
      <c r="Q24" s="75"/>
      <c r="R24" s="64"/>
      <c r="T24" s="40" t="str">
        <f>CONCATENATE(N24,O24)</f>
        <v>Plano AnualRealizada</v>
      </c>
      <c r="U24" s="40" t="str">
        <f>CONCATENATE(N24,H24)</f>
        <v>Plano AnualBiblioteca</v>
      </c>
    </row>
    <row r="25" spans="1:21" ht="15" customHeight="1">
      <c r="A25" s="32" t="str">
        <f>IF(B25="","",)</f>
        <v/>
      </c>
      <c r="B25" s="30"/>
      <c r="C25" s="59" t="s">
        <v>147</v>
      </c>
      <c r="D25" s="21">
        <v>11</v>
      </c>
      <c r="E25" s="18"/>
      <c r="F25" s="11" t="s">
        <v>6</v>
      </c>
      <c r="G25" s="7" t="s">
        <v>27</v>
      </c>
      <c r="H25" s="4" t="s">
        <v>14</v>
      </c>
      <c r="I25" s="73" t="s">
        <v>387</v>
      </c>
      <c r="J25" s="38"/>
      <c r="K25" s="38" t="s">
        <v>276</v>
      </c>
      <c r="L25" s="39">
        <v>35</v>
      </c>
      <c r="M25" s="26"/>
      <c r="N25" s="4" t="s">
        <v>20</v>
      </c>
      <c r="O25" s="23" t="s">
        <v>7</v>
      </c>
      <c r="P25" s="9" t="str">
        <f t="shared" si="1"/>
        <v>-----</v>
      </c>
      <c r="Q25" s="75"/>
      <c r="R25" s="64"/>
      <c r="T25" s="40" t="str">
        <f>CONCATENATE(N25,O25)</f>
        <v>Plano AnualRealizada</v>
      </c>
      <c r="U25" s="40" t="str">
        <f>CONCATENATE(N25,H25)</f>
        <v>Plano AnualBiblioteca</v>
      </c>
    </row>
    <row r="26" spans="1:21" ht="15" customHeight="1">
      <c r="A26" s="32" t="str">
        <f>IF(B26="","",)</f>
        <v/>
      </c>
      <c r="B26" s="30"/>
      <c r="C26" s="59" t="s">
        <v>147</v>
      </c>
      <c r="D26" s="21">
        <v>12</v>
      </c>
      <c r="E26" s="18"/>
      <c r="F26" s="11" t="s">
        <v>0</v>
      </c>
      <c r="G26" s="7" t="s">
        <v>336</v>
      </c>
      <c r="H26" s="4" t="s">
        <v>14</v>
      </c>
      <c r="I26" s="73" t="s">
        <v>387</v>
      </c>
      <c r="J26" s="38"/>
      <c r="K26" s="38" t="s">
        <v>276</v>
      </c>
      <c r="L26" s="39">
        <v>40</v>
      </c>
      <c r="M26" s="26"/>
      <c r="N26" s="4" t="s">
        <v>20</v>
      </c>
      <c r="O26" s="23" t="s">
        <v>7</v>
      </c>
      <c r="P26" s="9" t="str">
        <f t="shared" ref="P26:P27" si="27">IF(O26="Cancelada","Inserir o motivo",IF(O26="Alterada","Inserir o motivo",IF(O26="Definida","situação a alterar",IF(O26="","",IF(O26="Por definir","sem data marcada",IF(O26="Realizada","-----"))))))</f>
        <v>-----</v>
      </c>
      <c r="Q26" s="75"/>
      <c r="R26" s="64"/>
      <c r="T26" s="40" t="str">
        <f>CONCATENATE(N26,O26)</f>
        <v>Plano AnualRealizada</v>
      </c>
      <c r="U26" s="40" t="str">
        <f>CONCATENATE(N26,H26)</f>
        <v>Plano AnualBiblioteca</v>
      </c>
    </row>
    <row r="27" spans="1:21" ht="15" customHeight="1">
      <c r="A27" s="32" t="str">
        <f>IF(B27="","",)</f>
        <v/>
      </c>
      <c r="B27" s="30"/>
      <c r="C27" s="59" t="s">
        <v>147</v>
      </c>
      <c r="D27" s="21">
        <v>13</v>
      </c>
      <c r="E27" s="18"/>
      <c r="F27" s="11" t="s">
        <v>1</v>
      </c>
      <c r="G27" s="7" t="s">
        <v>189</v>
      </c>
      <c r="H27" s="4" t="s">
        <v>18</v>
      </c>
      <c r="I27" s="73" t="s">
        <v>425</v>
      </c>
      <c r="J27" s="38"/>
      <c r="K27" s="38" t="s">
        <v>276</v>
      </c>
      <c r="L27" s="39">
        <v>40</v>
      </c>
      <c r="M27" s="26"/>
      <c r="N27" s="4" t="s">
        <v>20</v>
      </c>
      <c r="O27" s="23" t="s">
        <v>7</v>
      </c>
      <c r="P27" s="9" t="str">
        <f t="shared" si="27"/>
        <v>-----</v>
      </c>
      <c r="Q27" s="75"/>
      <c r="R27" s="64"/>
      <c r="T27" s="40" t="str">
        <f>CONCATENATE(N27,O27)</f>
        <v>Plano AnualRealizada</v>
      </c>
      <c r="U27" s="40" t="str">
        <f>CONCATENATE(N27,H27)</f>
        <v>Plano AnualDiv. Externo</v>
      </c>
    </row>
    <row r="28" spans="1:21" ht="15" customHeight="1">
      <c r="A28" s="32" t="str">
        <f>IF(B28="","",)</f>
        <v/>
      </c>
      <c r="B28" s="30"/>
      <c r="C28" s="59" t="s">
        <v>147</v>
      </c>
      <c r="D28" s="21">
        <v>14</v>
      </c>
      <c r="E28" s="18"/>
      <c r="F28" s="11" t="s">
        <v>2</v>
      </c>
      <c r="G28" s="7" t="s">
        <v>15</v>
      </c>
      <c r="H28" s="4" t="s">
        <v>15</v>
      </c>
      <c r="I28" s="73" t="s">
        <v>566</v>
      </c>
      <c r="J28" s="38"/>
      <c r="K28" s="38" t="s">
        <v>276</v>
      </c>
      <c r="L28" s="39">
        <v>40</v>
      </c>
      <c r="M28" s="26"/>
      <c r="N28" s="4" t="s">
        <v>20</v>
      </c>
      <c r="O28" s="23" t="s">
        <v>7</v>
      </c>
      <c r="P28" s="9" t="str">
        <f t="shared" si="1"/>
        <v>-----</v>
      </c>
      <c r="Q28" s="75"/>
      <c r="R28" s="64"/>
      <c r="T28" s="40" t="str">
        <f>CONCATENATE(N28,O28)</f>
        <v>Plano AnualRealizada</v>
      </c>
      <c r="U28" s="40" t="str">
        <f>CONCATENATE(N28,H28)</f>
        <v>Plano AnualCinema</v>
      </c>
    </row>
    <row r="29" spans="1:21" ht="15" customHeight="1">
      <c r="A29" s="32" t="str">
        <f t="shared" ref="A29:A30" si="28">IF(B29="","",)</f>
        <v/>
      </c>
      <c r="B29" s="30"/>
      <c r="C29" s="59" t="s">
        <v>147</v>
      </c>
      <c r="D29" s="21">
        <v>14</v>
      </c>
      <c r="E29" s="18" t="s">
        <v>92</v>
      </c>
      <c r="F29" s="11" t="s">
        <v>2</v>
      </c>
      <c r="G29" s="7" t="s">
        <v>692</v>
      </c>
      <c r="H29" s="4" t="s">
        <v>18</v>
      </c>
      <c r="I29" s="73" t="s">
        <v>425</v>
      </c>
      <c r="J29" s="38"/>
      <c r="K29" s="38" t="s">
        <v>276</v>
      </c>
      <c r="L29" s="39">
        <v>500</v>
      </c>
      <c r="M29" s="26"/>
      <c r="N29" s="4" t="s">
        <v>21</v>
      </c>
      <c r="O29" s="23" t="s">
        <v>7</v>
      </c>
      <c r="P29" s="9" t="str">
        <f t="shared" ref="P29:P30" si="29">IF(O29="Cancelada","Inserir o motivo",IF(O29="Alterada","Inserir o motivo",IF(O29="Definida","situação a alterar",IF(O29="","",IF(O29="Por definir","sem data marcada",IF(O29="Realizada","-----"))))))</f>
        <v>-----</v>
      </c>
      <c r="Q29" s="75"/>
      <c r="R29" s="64"/>
      <c r="T29" s="40" t="str">
        <f t="shared" ref="T29:T30" si="30">CONCATENATE(N29,O29)</f>
        <v>Extra PlanoRealizada</v>
      </c>
      <c r="U29" s="40" t="str">
        <f t="shared" ref="U29:U30" si="31">CONCATENATE(N29,H29)</f>
        <v>Extra PlanoDiv. Externo</v>
      </c>
    </row>
    <row r="30" spans="1:21" ht="15" customHeight="1">
      <c r="A30" s="32" t="str">
        <f t="shared" si="28"/>
        <v/>
      </c>
      <c r="B30" s="30"/>
      <c r="C30" s="59" t="s">
        <v>147</v>
      </c>
      <c r="D30" s="21">
        <v>15</v>
      </c>
      <c r="E30" s="18"/>
      <c r="F30" s="11" t="s">
        <v>3</v>
      </c>
      <c r="G30" s="7" t="s">
        <v>714</v>
      </c>
      <c r="H30" s="4" t="s">
        <v>11</v>
      </c>
      <c r="I30" s="73" t="s">
        <v>424</v>
      </c>
      <c r="J30" s="38"/>
      <c r="K30" s="38" t="s">
        <v>276</v>
      </c>
      <c r="L30" s="39">
        <v>500</v>
      </c>
      <c r="M30" s="26"/>
      <c r="N30" s="4" t="s">
        <v>20</v>
      </c>
      <c r="O30" s="23" t="s">
        <v>7</v>
      </c>
      <c r="P30" s="9" t="str">
        <f t="shared" si="29"/>
        <v>-----</v>
      </c>
      <c r="Q30" s="75"/>
      <c r="R30" s="64"/>
      <c r="T30" s="40" t="str">
        <f t="shared" si="30"/>
        <v>Plano AnualRealizada</v>
      </c>
      <c r="U30" s="40" t="str">
        <f t="shared" si="31"/>
        <v>Plano AnualDesporto</v>
      </c>
    </row>
    <row r="31" spans="1:21" ht="15" customHeight="1">
      <c r="A31" s="32" t="str">
        <f t="shared" si="0"/>
        <v/>
      </c>
      <c r="B31" s="30"/>
      <c r="C31" s="59" t="s">
        <v>147</v>
      </c>
      <c r="D31" s="21">
        <v>15</v>
      </c>
      <c r="E31" s="18"/>
      <c r="F31" s="11" t="s">
        <v>3</v>
      </c>
      <c r="G31" s="7" t="s">
        <v>15</v>
      </c>
      <c r="H31" s="4" t="s">
        <v>15</v>
      </c>
      <c r="I31" s="73" t="s">
        <v>566</v>
      </c>
      <c r="J31" s="38"/>
      <c r="K31" s="38" t="s">
        <v>276</v>
      </c>
      <c r="L31" s="39">
        <v>500</v>
      </c>
      <c r="M31" s="26"/>
      <c r="N31" s="4" t="s">
        <v>20</v>
      </c>
      <c r="O31" s="23" t="s">
        <v>7</v>
      </c>
      <c r="P31" s="9" t="str">
        <f t="shared" si="1"/>
        <v>-----</v>
      </c>
      <c r="Q31" s="75"/>
      <c r="R31" s="64"/>
      <c r="T31" s="40" t="str">
        <f t="shared" si="2"/>
        <v>Plano AnualRealizada</v>
      </c>
      <c r="U31" s="40" t="str">
        <f t="shared" si="3"/>
        <v>Plano AnualCinema</v>
      </c>
    </row>
    <row r="32" spans="1:21" ht="15" customHeight="1">
      <c r="A32" s="32" t="str">
        <f t="shared" ref="A32" si="32">IF(B32="","",)</f>
        <v/>
      </c>
      <c r="B32" s="30"/>
      <c r="C32" s="59" t="s">
        <v>147</v>
      </c>
      <c r="D32" s="21">
        <v>16</v>
      </c>
      <c r="E32" s="18"/>
      <c r="F32" s="11" t="s">
        <v>4</v>
      </c>
      <c r="G32" s="7" t="s">
        <v>381</v>
      </c>
      <c r="H32" s="4" t="s">
        <v>75</v>
      </c>
      <c r="I32" s="73" t="s">
        <v>428</v>
      </c>
      <c r="J32" s="38"/>
      <c r="K32" s="38" t="s">
        <v>276</v>
      </c>
      <c r="L32" s="39">
        <v>45</v>
      </c>
      <c r="M32" s="26"/>
      <c r="N32" s="4" t="s">
        <v>20</v>
      </c>
      <c r="O32" s="23" t="s">
        <v>7</v>
      </c>
      <c r="P32" s="9" t="str">
        <f t="shared" ref="P32" si="33">IF(O32="Cancelada","Inserir o motivo",IF(O32="Alterada","Inserir o motivo",IF(O32="Definida","situação a alterar",IF(O32="","",IF(O32="Por definir","sem data marcada",IF(O32="Realizada","-----"))))))</f>
        <v>-----</v>
      </c>
      <c r="Q32" s="75"/>
      <c r="R32" s="64"/>
      <c r="T32" s="40" t="str">
        <f t="shared" ref="T32" si="34">CONCATENATE(N32,O32)</f>
        <v>Plano AnualRealizada</v>
      </c>
      <c r="U32" s="40" t="str">
        <f t="shared" ref="U32" si="35">CONCATENATE(N32,H32)</f>
        <v>Plano AnualAção Social</v>
      </c>
    </row>
    <row r="33" spans="1:21" ht="15" customHeight="1">
      <c r="A33" s="32" t="str">
        <f t="shared" ref="A33:A39" si="36">IF(B33="","",)</f>
        <v/>
      </c>
      <c r="B33" s="30"/>
      <c r="C33" s="59" t="s">
        <v>147</v>
      </c>
      <c r="D33" s="21">
        <v>16</v>
      </c>
      <c r="E33" s="18"/>
      <c r="F33" s="11" t="s">
        <v>4</v>
      </c>
      <c r="G33" s="7" t="s">
        <v>351</v>
      </c>
      <c r="H33" s="4" t="s">
        <v>18</v>
      </c>
      <c r="I33" s="73" t="s">
        <v>418</v>
      </c>
      <c r="J33" s="38"/>
      <c r="K33" s="38" t="s">
        <v>276</v>
      </c>
      <c r="L33" s="39">
        <v>45</v>
      </c>
      <c r="M33" s="26"/>
      <c r="N33" s="4" t="s">
        <v>20</v>
      </c>
      <c r="O33" s="23" t="s">
        <v>7</v>
      </c>
      <c r="P33" s="9" t="str">
        <f t="shared" si="1"/>
        <v>-----</v>
      </c>
      <c r="Q33" s="75"/>
      <c r="R33" s="64"/>
      <c r="T33" s="40" t="str">
        <f t="shared" ref="T33:T39" si="37">CONCATENATE(N33,O33)</f>
        <v>Plano AnualRealizada</v>
      </c>
      <c r="U33" s="40" t="str">
        <f t="shared" ref="U33:U39" si="38">CONCATENATE(N33,H33)</f>
        <v>Plano AnualDiv. Externo</v>
      </c>
    </row>
    <row r="34" spans="1:21" ht="15" customHeight="1">
      <c r="A34" s="32" t="str">
        <f t="shared" ref="A34" si="39">IF(B34="","",)</f>
        <v/>
      </c>
      <c r="B34" s="30"/>
      <c r="C34" s="59" t="s">
        <v>147</v>
      </c>
      <c r="D34" s="21">
        <v>17</v>
      </c>
      <c r="E34" s="18"/>
      <c r="F34" s="11" t="s">
        <v>5</v>
      </c>
      <c r="G34" s="7" t="s">
        <v>27</v>
      </c>
      <c r="H34" s="4" t="s">
        <v>14</v>
      </c>
      <c r="I34" s="73" t="s">
        <v>387</v>
      </c>
      <c r="J34" s="38"/>
      <c r="K34" s="38" t="s">
        <v>276</v>
      </c>
      <c r="L34" s="39">
        <v>35</v>
      </c>
      <c r="M34" s="26"/>
      <c r="N34" s="4" t="s">
        <v>20</v>
      </c>
      <c r="O34" s="23" t="s">
        <v>7</v>
      </c>
      <c r="P34" s="9" t="str">
        <f t="shared" ref="P34" si="40">IF(O34="Cancelada","Inserir o motivo",IF(O34="Alterada","Inserir o motivo",IF(O34="Definida","situação a alterar",IF(O34="","",IF(O34="Por definir","sem data marcada",IF(O34="Realizada","-----"))))))</f>
        <v>-----</v>
      </c>
      <c r="Q34" s="75"/>
      <c r="R34" s="64"/>
      <c r="T34" s="40" t="str">
        <f t="shared" ref="T34" si="41">CONCATENATE(N34,O34)</f>
        <v>Plano AnualRealizada</v>
      </c>
      <c r="U34" s="40" t="str">
        <f t="shared" ref="U34" si="42">CONCATENATE(N34,H34)</f>
        <v>Plano AnualBiblioteca</v>
      </c>
    </row>
    <row r="35" spans="1:21" ht="15" customHeight="1">
      <c r="A35" s="32" t="str">
        <f t="shared" si="36"/>
        <v/>
      </c>
      <c r="B35" s="30"/>
      <c r="C35" s="59" t="s">
        <v>147</v>
      </c>
      <c r="D35" s="21">
        <v>17</v>
      </c>
      <c r="E35" s="18"/>
      <c r="F35" s="11" t="s">
        <v>5</v>
      </c>
      <c r="G35" s="7" t="s">
        <v>705</v>
      </c>
      <c r="H35" s="4" t="s">
        <v>75</v>
      </c>
      <c r="I35" s="73" t="s">
        <v>428</v>
      </c>
      <c r="J35" s="38"/>
      <c r="K35" s="38" t="s">
        <v>276</v>
      </c>
      <c r="L35" s="39">
        <v>35</v>
      </c>
      <c r="M35" s="26"/>
      <c r="N35" s="4" t="s">
        <v>20</v>
      </c>
      <c r="O35" s="23" t="s">
        <v>7</v>
      </c>
      <c r="P35" s="9" t="str">
        <f t="shared" si="1"/>
        <v>-----</v>
      </c>
      <c r="Q35" s="75"/>
      <c r="R35" s="64"/>
      <c r="T35" s="40" t="str">
        <f t="shared" si="37"/>
        <v>Plano AnualRealizada</v>
      </c>
      <c r="U35" s="40" t="str">
        <f t="shared" si="38"/>
        <v>Plano AnualAção Social</v>
      </c>
    </row>
    <row r="36" spans="1:21" ht="15" customHeight="1">
      <c r="A36" s="32" t="str">
        <f t="shared" si="36"/>
        <v/>
      </c>
      <c r="B36" s="30"/>
      <c r="C36" s="59" t="s">
        <v>147</v>
      </c>
      <c r="D36" s="21">
        <v>18</v>
      </c>
      <c r="E36" s="18"/>
      <c r="F36" s="11" t="s">
        <v>6</v>
      </c>
      <c r="G36" s="7" t="s">
        <v>27</v>
      </c>
      <c r="H36" s="4" t="s">
        <v>14</v>
      </c>
      <c r="I36" s="73" t="s">
        <v>387</v>
      </c>
      <c r="J36" s="38"/>
      <c r="K36" s="38" t="s">
        <v>276</v>
      </c>
      <c r="L36" s="39">
        <v>35</v>
      </c>
      <c r="M36" s="26"/>
      <c r="N36" s="4" t="s">
        <v>20</v>
      </c>
      <c r="O36" s="23" t="s">
        <v>7</v>
      </c>
      <c r="P36" s="9" t="str">
        <f t="shared" si="1"/>
        <v>-----</v>
      </c>
      <c r="Q36" s="75"/>
      <c r="R36" s="64"/>
      <c r="T36" s="40" t="str">
        <f t="shared" si="37"/>
        <v>Plano AnualRealizada</v>
      </c>
      <c r="U36" s="40" t="str">
        <f t="shared" si="38"/>
        <v>Plano AnualBiblioteca</v>
      </c>
    </row>
    <row r="37" spans="1:21" ht="15" customHeight="1">
      <c r="A37" s="32" t="str">
        <f t="shared" si="36"/>
        <v/>
      </c>
      <c r="B37" s="30"/>
      <c r="C37" s="59" t="s">
        <v>147</v>
      </c>
      <c r="D37" s="21">
        <v>19</v>
      </c>
      <c r="E37" s="18"/>
      <c r="F37" s="11" t="s">
        <v>0</v>
      </c>
      <c r="G37" s="7" t="s">
        <v>336</v>
      </c>
      <c r="H37" s="4" t="s">
        <v>14</v>
      </c>
      <c r="I37" s="73" t="s">
        <v>387</v>
      </c>
      <c r="J37" s="38"/>
      <c r="K37" s="38" t="s">
        <v>276</v>
      </c>
      <c r="L37" s="39">
        <v>40</v>
      </c>
      <c r="M37" s="26"/>
      <c r="N37" s="4" t="s">
        <v>20</v>
      </c>
      <c r="O37" s="23" t="s">
        <v>7</v>
      </c>
      <c r="P37" s="9" t="str">
        <f t="shared" ref="P37" si="43">IF(O37="Cancelada","Inserir o motivo",IF(O37="Alterada","Inserir o motivo",IF(O37="Definida","situação a alterar",IF(O37="","",IF(O37="Por definir","sem data marcada",IF(O37="Realizada","-----"))))))</f>
        <v>-----</v>
      </c>
      <c r="Q37" s="75"/>
      <c r="R37" s="64"/>
      <c r="T37" s="40" t="str">
        <f t="shared" si="37"/>
        <v>Plano AnualRealizada</v>
      </c>
      <c r="U37" s="40" t="str">
        <f t="shared" si="38"/>
        <v>Plano AnualBiblioteca</v>
      </c>
    </row>
    <row r="38" spans="1:21" ht="15" customHeight="1">
      <c r="A38" s="32" t="str">
        <f t="shared" si="36"/>
        <v/>
      </c>
      <c r="B38" s="30"/>
      <c r="C38" s="59" t="s">
        <v>148</v>
      </c>
      <c r="D38" s="21">
        <v>19</v>
      </c>
      <c r="E38" s="18"/>
      <c r="F38" s="11" t="s">
        <v>0</v>
      </c>
      <c r="G38" s="7" t="s">
        <v>369</v>
      </c>
      <c r="H38" s="4" t="s">
        <v>11</v>
      </c>
      <c r="I38" s="73" t="s">
        <v>432</v>
      </c>
      <c r="J38" s="38"/>
      <c r="K38" s="38" t="s">
        <v>276</v>
      </c>
      <c r="L38" s="39">
        <v>100</v>
      </c>
      <c r="M38" s="26"/>
      <c r="N38" s="4" t="s">
        <v>20</v>
      </c>
      <c r="O38" s="23" t="s">
        <v>50</v>
      </c>
      <c r="P38" s="9" t="s">
        <v>30</v>
      </c>
      <c r="Q38" s="75"/>
      <c r="R38" s="64"/>
      <c r="T38" s="40" t="str">
        <f t="shared" si="37"/>
        <v>Plano AnualAlterada</v>
      </c>
      <c r="U38" s="40" t="str">
        <f t="shared" si="38"/>
        <v>Plano AnualDesporto</v>
      </c>
    </row>
    <row r="39" spans="1:21" ht="15" customHeight="1">
      <c r="A39" s="32" t="str">
        <f t="shared" si="36"/>
        <v/>
      </c>
      <c r="B39" s="30"/>
      <c r="C39" s="59" t="s">
        <v>147</v>
      </c>
      <c r="D39" s="21">
        <v>20</v>
      </c>
      <c r="E39" s="18"/>
      <c r="F39" s="11" t="s">
        <v>1</v>
      </c>
      <c r="G39" s="7"/>
      <c r="H39" s="4"/>
      <c r="I39" s="73"/>
      <c r="J39" s="38"/>
      <c r="K39" s="38" t="s">
        <v>276</v>
      </c>
      <c r="L39" s="39">
        <v>40</v>
      </c>
      <c r="M39" s="26"/>
      <c r="N39" s="4"/>
      <c r="O39" s="23"/>
      <c r="P39" s="9" t="str">
        <f t="shared" si="1"/>
        <v/>
      </c>
      <c r="Q39" s="75"/>
      <c r="R39" s="64"/>
      <c r="T39" s="40" t="str">
        <f t="shared" si="37"/>
        <v/>
      </c>
      <c r="U39" s="40" t="str">
        <f t="shared" si="38"/>
        <v/>
      </c>
    </row>
    <row r="40" spans="1:21" ht="15" customHeight="1">
      <c r="A40" s="32" t="str">
        <f t="shared" ref="A40:A43" si="44">IF(B40="","",)</f>
        <v/>
      </c>
      <c r="B40" s="30"/>
      <c r="C40" s="59" t="s">
        <v>147</v>
      </c>
      <c r="D40" s="21">
        <v>21</v>
      </c>
      <c r="E40" s="18"/>
      <c r="F40" s="11" t="s">
        <v>2</v>
      </c>
      <c r="G40" s="7" t="s">
        <v>15</v>
      </c>
      <c r="H40" s="4" t="s">
        <v>15</v>
      </c>
      <c r="I40" s="73" t="s">
        <v>566</v>
      </c>
      <c r="J40" s="38"/>
      <c r="K40" s="38" t="s">
        <v>276</v>
      </c>
      <c r="L40" s="39">
        <v>500</v>
      </c>
      <c r="M40" s="26"/>
      <c r="N40" s="4" t="s">
        <v>20</v>
      </c>
      <c r="O40" s="23" t="s">
        <v>7</v>
      </c>
      <c r="P40" s="9" t="str">
        <f t="shared" ref="P40" si="45">IF(O40="Cancelada","Inserir o motivo",IF(O40="Alterada","Inserir o motivo",IF(O40="Definida","situação a alterar",IF(O40="","",IF(O40="Por definir","sem data marcada",IF(O40="Realizada","-----"))))))</f>
        <v>-----</v>
      </c>
      <c r="Q40" s="75"/>
      <c r="R40" s="64"/>
      <c r="T40" s="40" t="str">
        <f t="shared" ref="T40:T43" si="46">CONCATENATE(N40,O40)</f>
        <v>Plano AnualRealizada</v>
      </c>
      <c r="U40" s="40" t="str">
        <f t="shared" ref="U40:U43" si="47">CONCATENATE(N40,H40)</f>
        <v>Plano AnualCinema</v>
      </c>
    </row>
    <row r="41" spans="1:21" ht="15" customHeight="1">
      <c r="A41" s="32" t="str">
        <f t="shared" ref="A41" si="48">IF(B41="","",)</f>
        <v/>
      </c>
      <c r="B41" s="30"/>
      <c r="C41" s="59" t="s">
        <v>147</v>
      </c>
      <c r="D41" s="21">
        <v>22</v>
      </c>
      <c r="E41" s="18"/>
      <c r="F41" s="11" t="s">
        <v>3</v>
      </c>
      <c r="G41" s="7" t="s">
        <v>15</v>
      </c>
      <c r="H41" s="4" t="s">
        <v>15</v>
      </c>
      <c r="I41" s="73" t="s">
        <v>566</v>
      </c>
      <c r="J41" s="38"/>
      <c r="K41" s="38" t="s">
        <v>276</v>
      </c>
      <c r="L41" s="39">
        <v>500</v>
      </c>
      <c r="M41" s="26"/>
      <c r="N41" s="4" t="s">
        <v>20</v>
      </c>
      <c r="O41" s="23" t="s">
        <v>7</v>
      </c>
      <c r="P41" s="9" t="str">
        <f t="shared" ref="P41" si="49">IF(O41="Cancelada","Inserir o motivo",IF(O41="Alterada","Inserir o motivo",IF(O41="Definida","situação a alterar",IF(O41="","",IF(O41="Por definir","sem data marcada",IF(O41="Realizada","-----"))))))</f>
        <v>-----</v>
      </c>
      <c r="Q41" s="75"/>
      <c r="R41" s="64"/>
      <c r="T41" s="40" t="str">
        <f t="shared" ref="T41" si="50">CONCATENATE(N41,O41)</f>
        <v>Plano AnualRealizada</v>
      </c>
      <c r="U41" s="40" t="str">
        <f t="shared" ref="U41" si="51">CONCATENATE(N41,H41)</f>
        <v>Plano AnualCinema</v>
      </c>
    </row>
    <row r="42" spans="1:21" ht="15" customHeight="1">
      <c r="A42" s="32" t="str">
        <f t="shared" ref="A42" si="52">IF(B42="","",)</f>
        <v/>
      </c>
      <c r="B42" s="30"/>
      <c r="C42" s="59" t="s">
        <v>147</v>
      </c>
      <c r="D42" s="21">
        <v>22</v>
      </c>
      <c r="E42" s="18"/>
      <c r="F42" s="11" t="s">
        <v>3</v>
      </c>
      <c r="G42" s="7" t="s">
        <v>711</v>
      </c>
      <c r="H42" s="4" t="s">
        <v>14</v>
      </c>
      <c r="I42" s="73" t="s">
        <v>388</v>
      </c>
      <c r="J42" s="38"/>
      <c r="K42" s="38" t="s">
        <v>276</v>
      </c>
      <c r="L42" s="39">
        <v>500</v>
      </c>
      <c r="M42" s="26"/>
      <c r="N42" s="4" t="s">
        <v>21</v>
      </c>
      <c r="O42" s="23" t="s">
        <v>7</v>
      </c>
      <c r="P42" s="9" t="str">
        <f t="shared" ref="P42" si="53">IF(O42="Cancelada","Inserir o motivo",IF(O42="Alterada","Inserir o motivo",IF(O42="Definida","situação a alterar",IF(O42="","",IF(O42="Por definir","sem data marcada",IF(O42="Realizada","-----"))))))</f>
        <v>-----</v>
      </c>
      <c r="Q42" s="75"/>
      <c r="R42" s="64"/>
      <c r="T42" s="40" t="str">
        <f t="shared" ref="T42" si="54">CONCATENATE(N42,O42)</f>
        <v>Extra PlanoRealizada</v>
      </c>
      <c r="U42" s="40" t="str">
        <f t="shared" ref="U42" si="55">CONCATENATE(N42,H42)</f>
        <v>Extra PlanoBiblioteca</v>
      </c>
    </row>
    <row r="43" spans="1:21" ht="15" customHeight="1">
      <c r="A43" s="32" t="str">
        <f t="shared" si="44"/>
        <v/>
      </c>
      <c r="B43" s="30"/>
      <c r="C43" s="59" t="s">
        <v>147</v>
      </c>
      <c r="D43" s="21">
        <v>22</v>
      </c>
      <c r="E43" s="18" t="s">
        <v>98</v>
      </c>
      <c r="F43" s="11" t="s">
        <v>3</v>
      </c>
      <c r="G43" s="7" t="s">
        <v>700</v>
      </c>
      <c r="H43" s="4" t="s">
        <v>18</v>
      </c>
      <c r="I43" s="73" t="s">
        <v>418</v>
      </c>
      <c r="J43" s="38"/>
      <c r="K43" s="38" t="s">
        <v>276</v>
      </c>
      <c r="L43" s="39">
        <v>500</v>
      </c>
      <c r="M43" s="26"/>
      <c r="N43" s="4"/>
      <c r="O43" s="23" t="s">
        <v>50</v>
      </c>
      <c r="P43" s="9" t="s">
        <v>30</v>
      </c>
      <c r="Q43" s="75"/>
      <c r="R43" s="64"/>
      <c r="T43" s="40" t="str">
        <f t="shared" si="46"/>
        <v>Alterada</v>
      </c>
      <c r="U43" s="40" t="str">
        <f t="shared" si="47"/>
        <v>Div. Externo</v>
      </c>
    </row>
    <row r="44" spans="1:21" ht="15" customHeight="1">
      <c r="A44" s="32" t="str">
        <f t="shared" si="0"/>
        <v/>
      </c>
      <c r="B44" s="30"/>
      <c r="C44" s="59" t="s">
        <v>147</v>
      </c>
      <c r="D44" s="21">
        <v>23</v>
      </c>
      <c r="E44" s="18"/>
      <c r="F44" s="11" t="s">
        <v>4</v>
      </c>
      <c r="G44" s="7" t="s">
        <v>15</v>
      </c>
      <c r="H44" s="4" t="s">
        <v>15</v>
      </c>
      <c r="I44" s="73" t="s">
        <v>566</v>
      </c>
      <c r="J44" s="38"/>
      <c r="K44" s="38" t="s">
        <v>276</v>
      </c>
      <c r="L44" s="39">
        <v>500</v>
      </c>
      <c r="M44" s="26"/>
      <c r="N44" s="4" t="s">
        <v>20</v>
      </c>
      <c r="O44" s="23" t="s">
        <v>7</v>
      </c>
      <c r="P44" s="9" t="str">
        <f t="shared" si="1"/>
        <v>-----</v>
      </c>
      <c r="Q44" s="75"/>
      <c r="R44" s="64"/>
      <c r="T44" s="40" t="str">
        <f t="shared" ref="T44:T60" si="56">CONCATENATE(N44,O44)</f>
        <v>Plano AnualRealizada</v>
      </c>
      <c r="U44" s="40" t="str">
        <f t="shared" ref="U44:U60" si="57">CONCATENATE(N44,H44)</f>
        <v>Plano AnualCinema</v>
      </c>
    </row>
    <row r="45" spans="1:21" ht="15" customHeight="1">
      <c r="A45" s="32" t="str">
        <f>IF(B45="","",)</f>
        <v/>
      </c>
      <c r="B45" s="30"/>
      <c r="C45" s="59" t="s">
        <v>147</v>
      </c>
      <c r="D45" s="21">
        <v>24</v>
      </c>
      <c r="E45" s="18"/>
      <c r="F45" s="11" t="s">
        <v>5</v>
      </c>
      <c r="G45" s="7" t="s">
        <v>27</v>
      </c>
      <c r="H45" s="4" t="s">
        <v>14</v>
      </c>
      <c r="I45" s="73" t="s">
        <v>387</v>
      </c>
      <c r="J45" s="38"/>
      <c r="K45" s="38" t="s">
        <v>276</v>
      </c>
      <c r="L45" s="39">
        <v>35</v>
      </c>
      <c r="M45" s="26"/>
      <c r="N45" s="4" t="s">
        <v>20</v>
      </c>
      <c r="O45" s="23" t="s">
        <v>7</v>
      </c>
      <c r="P45" s="9" t="str">
        <f t="shared" ref="P45" si="58">IF(O45="Cancelada","Inserir o motivo",IF(O45="Alterada","Inserir o motivo",IF(O45="Definida","situação a alterar",IF(O45="","",IF(O45="Por definir","sem data marcada",IF(O45="Realizada","-----"))))))</f>
        <v>-----</v>
      </c>
      <c r="Q45" s="75"/>
      <c r="R45" s="64"/>
      <c r="T45" s="40" t="str">
        <f>CONCATENATE(N45,O45)</f>
        <v>Plano AnualRealizada</v>
      </c>
      <c r="U45" s="40" t="str">
        <f>CONCATENATE(N45,H45)</f>
        <v>Plano AnualBiblioteca</v>
      </c>
    </row>
    <row r="46" spans="1:21" ht="15" customHeight="1">
      <c r="A46" s="32" t="str">
        <f>IF(B46="","",)</f>
        <v/>
      </c>
      <c r="B46" s="30"/>
      <c r="C46" s="59" t="s">
        <v>147</v>
      </c>
      <c r="D46" s="21">
        <v>24</v>
      </c>
      <c r="E46" s="18" t="s">
        <v>100</v>
      </c>
      <c r="F46" s="11" t="s">
        <v>5</v>
      </c>
      <c r="G46" s="7" t="s">
        <v>691</v>
      </c>
      <c r="H46" s="4" t="s">
        <v>153</v>
      </c>
      <c r="I46" s="73" t="s">
        <v>425</v>
      </c>
      <c r="J46" s="38"/>
      <c r="K46" s="38" t="s">
        <v>276</v>
      </c>
      <c r="L46" s="39">
        <v>35</v>
      </c>
      <c r="M46" s="26"/>
      <c r="N46" s="4" t="s">
        <v>21</v>
      </c>
      <c r="O46" s="23" t="s">
        <v>7</v>
      </c>
      <c r="P46" s="9" t="str">
        <f t="shared" si="1"/>
        <v>-----</v>
      </c>
      <c r="Q46" s="75"/>
      <c r="R46" s="64"/>
      <c r="T46" s="40" t="str">
        <f>CONCATENATE(N46,O46)</f>
        <v>Extra PlanoRealizada</v>
      </c>
      <c r="U46" s="40" t="str">
        <f>CONCATENATE(N46,H46)</f>
        <v>Extra PlanoCultura</v>
      </c>
    </row>
    <row r="47" spans="1:21" ht="15" customHeight="1">
      <c r="A47" s="32" t="str">
        <f>IF(B47="","",)</f>
        <v/>
      </c>
      <c r="B47" s="30"/>
      <c r="C47" s="59" t="s">
        <v>147</v>
      </c>
      <c r="D47" s="21">
        <v>25</v>
      </c>
      <c r="E47" s="18"/>
      <c r="F47" s="11" t="s">
        <v>6</v>
      </c>
      <c r="G47" s="7" t="s">
        <v>27</v>
      </c>
      <c r="H47" s="4" t="s">
        <v>14</v>
      </c>
      <c r="I47" s="73" t="s">
        <v>387</v>
      </c>
      <c r="J47" s="38"/>
      <c r="K47" s="38" t="s">
        <v>276</v>
      </c>
      <c r="L47" s="39">
        <v>35</v>
      </c>
      <c r="M47" s="26"/>
      <c r="N47" s="4" t="s">
        <v>20</v>
      </c>
      <c r="O47" s="23" t="s">
        <v>7</v>
      </c>
      <c r="P47" s="9" t="str">
        <f t="shared" si="1"/>
        <v>-----</v>
      </c>
      <c r="Q47" s="75"/>
      <c r="R47" s="64"/>
      <c r="T47" s="40" t="str">
        <f>CONCATENATE(N47,O47)</f>
        <v>Plano AnualRealizada</v>
      </c>
      <c r="U47" s="40" t="str">
        <f>CONCATENATE(N47,H47)</f>
        <v>Plano AnualBiblioteca</v>
      </c>
    </row>
    <row r="48" spans="1:21" ht="15" customHeight="1">
      <c r="A48" s="32" t="str">
        <f>IF(B48="","",)</f>
        <v/>
      </c>
      <c r="B48" s="30"/>
      <c r="C48" s="59" t="s">
        <v>147</v>
      </c>
      <c r="D48" s="21">
        <v>26</v>
      </c>
      <c r="E48" s="18"/>
      <c r="F48" s="11" t="s">
        <v>0</v>
      </c>
      <c r="G48" s="7" t="s">
        <v>336</v>
      </c>
      <c r="H48" s="4" t="s">
        <v>14</v>
      </c>
      <c r="I48" s="73" t="s">
        <v>387</v>
      </c>
      <c r="J48" s="38"/>
      <c r="K48" s="38" t="s">
        <v>276</v>
      </c>
      <c r="L48" s="39">
        <v>40</v>
      </c>
      <c r="M48" s="26"/>
      <c r="N48" s="4" t="s">
        <v>20</v>
      </c>
      <c r="O48" s="23" t="s">
        <v>7</v>
      </c>
      <c r="P48" s="9" t="str">
        <f t="shared" ref="P48" si="59">IF(O48="Cancelada","Inserir o motivo",IF(O48="Alterada","Inserir o motivo",IF(O48="Definida","situação a alterar",IF(O48="","",IF(O48="Por definir","sem data marcada",IF(O48="Realizada","-----"))))))</f>
        <v>-----</v>
      </c>
      <c r="Q48" s="75"/>
      <c r="R48" s="64"/>
      <c r="T48" s="40" t="str">
        <f>CONCATENATE(N48,O48)</f>
        <v>Plano AnualRealizada</v>
      </c>
      <c r="U48" s="40" t="str">
        <f>CONCATENATE(N48,H48)</f>
        <v>Plano AnualBiblioteca</v>
      </c>
    </row>
    <row r="49" spans="1:21" ht="15" customHeight="1">
      <c r="A49" s="32" t="str">
        <f>IF(B49="","",)</f>
        <v/>
      </c>
      <c r="B49" s="30"/>
      <c r="C49" s="59" t="s">
        <v>147</v>
      </c>
      <c r="D49" s="21">
        <v>27</v>
      </c>
      <c r="E49" s="18"/>
      <c r="F49" s="11" t="s">
        <v>1</v>
      </c>
      <c r="G49" s="7"/>
      <c r="H49" s="4"/>
      <c r="I49" s="73"/>
      <c r="J49" s="38"/>
      <c r="K49" s="38" t="s">
        <v>276</v>
      </c>
      <c r="L49" s="39">
        <v>40</v>
      </c>
      <c r="M49" s="26"/>
      <c r="N49" s="4"/>
      <c r="O49" s="23"/>
      <c r="P49" s="9" t="str">
        <f t="shared" si="1"/>
        <v/>
      </c>
      <c r="Q49" s="75"/>
      <c r="R49" s="64"/>
      <c r="T49" s="40" t="str">
        <f>CONCATENATE(N49,O49)</f>
        <v/>
      </c>
      <c r="U49" s="40" t="str">
        <f>CONCATENATE(N49,H49)</f>
        <v/>
      </c>
    </row>
    <row r="50" spans="1:21" ht="15" customHeight="1">
      <c r="A50" s="32" t="str">
        <f t="shared" ref="A50" si="60">IF(B50="","",)</f>
        <v/>
      </c>
      <c r="B50" s="30"/>
      <c r="C50" s="59" t="s">
        <v>147</v>
      </c>
      <c r="D50" s="21">
        <v>28</v>
      </c>
      <c r="E50" s="18"/>
      <c r="F50" s="11" t="s">
        <v>2</v>
      </c>
      <c r="G50" s="7" t="s">
        <v>15</v>
      </c>
      <c r="H50" s="4" t="s">
        <v>15</v>
      </c>
      <c r="I50" s="73" t="s">
        <v>566</v>
      </c>
      <c r="J50" s="38"/>
      <c r="K50" s="38" t="s">
        <v>276</v>
      </c>
      <c r="L50" s="39">
        <v>500</v>
      </c>
      <c r="M50" s="26"/>
      <c r="N50" s="4" t="s">
        <v>20</v>
      </c>
      <c r="O50" s="23" t="s">
        <v>7</v>
      </c>
      <c r="P50" s="9" t="str">
        <f t="shared" si="1"/>
        <v>-----</v>
      </c>
      <c r="Q50" s="75"/>
      <c r="R50" s="64"/>
      <c r="T50" s="40" t="str">
        <f t="shared" ref="T50" si="61">CONCATENATE(N50,O50)</f>
        <v>Plano AnualRealizada</v>
      </c>
      <c r="U50" s="40" t="str">
        <f t="shared" ref="U50" si="62">CONCATENATE(N50,H50)</f>
        <v>Plano AnualCinema</v>
      </c>
    </row>
    <row r="51" spans="1:21" ht="15" customHeight="1">
      <c r="A51" s="32" t="str">
        <f t="shared" ref="A51" si="63">IF(B51="","",)</f>
        <v/>
      </c>
      <c r="B51" s="30"/>
      <c r="C51" s="59" t="s">
        <v>147</v>
      </c>
      <c r="D51" s="21">
        <v>28</v>
      </c>
      <c r="E51" s="18"/>
      <c r="F51" s="11" t="s">
        <v>2</v>
      </c>
      <c r="G51" s="7" t="s">
        <v>203</v>
      </c>
      <c r="H51" s="4" t="s">
        <v>18</v>
      </c>
      <c r="I51" s="73" t="s">
        <v>418</v>
      </c>
      <c r="J51" s="38"/>
      <c r="K51" s="38" t="s">
        <v>276</v>
      </c>
      <c r="L51" s="39">
        <v>500</v>
      </c>
      <c r="M51" s="26"/>
      <c r="N51" s="4" t="s">
        <v>20</v>
      </c>
      <c r="O51" s="23" t="s">
        <v>7</v>
      </c>
      <c r="P51" s="9" t="str">
        <f t="shared" ref="P51" si="64">IF(O51="Cancelada","Inserir o motivo",IF(O51="Alterada","Inserir o motivo",IF(O51="Definida","situação a alterar",IF(O51="","",IF(O51="Por definir","sem data marcada",IF(O51="Realizada","-----"))))))</f>
        <v>-----</v>
      </c>
      <c r="Q51" s="75"/>
      <c r="R51" s="64"/>
      <c r="T51" s="40" t="str">
        <f t="shared" ref="T51" si="65">CONCATENATE(N51,O51)</f>
        <v>Plano AnualRealizada</v>
      </c>
      <c r="U51" s="40" t="str">
        <f t="shared" ref="U51" si="66">CONCATENATE(N51,H51)</f>
        <v>Plano AnualDiv. Externo</v>
      </c>
    </row>
    <row r="52" spans="1:21" ht="15" customHeight="1">
      <c r="A52" s="32" t="str">
        <f t="shared" si="0"/>
        <v/>
      </c>
      <c r="B52" s="30"/>
      <c r="C52" s="59" t="s">
        <v>147</v>
      </c>
      <c r="D52" s="21">
        <v>29</v>
      </c>
      <c r="E52" s="18"/>
      <c r="F52" s="11" t="s">
        <v>3</v>
      </c>
      <c r="G52" s="7" t="s">
        <v>712</v>
      </c>
      <c r="H52" s="4" t="s">
        <v>14</v>
      </c>
      <c r="I52" s="73" t="s">
        <v>388</v>
      </c>
      <c r="J52" s="38"/>
      <c r="K52" s="38" t="s">
        <v>276</v>
      </c>
      <c r="L52" s="39">
        <v>500</v>
      </c>
      <c r="M52" s="26"/>
      <c r="N52" s="4" t="s">
        <v>21</v>
      </c>
      <c r="O52" s="23" t="s">
        <v>7</v>
      </c>
      <c r="P52" s="9" t="str">
        <f t="shared" si="1"/>
        <v>-----</v>
      </c>
      <c r="Q52" s="75"/>
      <c r="R52" s="64"/>
      <c r="T52" s="40" t="str">
        <f t="shared" si="56"/>
        <v>Extra PlanoRealizada</v>
      </c>
      <c r="U52" s="40" t="str">
        <f t="shared" si="57"/>
        <v>Extra PlanoBiblioteca</v>
      </c>
    </row>
    <row r="53" spans="1:21" ht="15" customHeight="1">
      <c r="A53" s="32" t="str">
        <f t="shared" ref="A53" si="67">IF(B53="","",)</f>
        <v/>
      </c>
      <c r="B53" s="30"/>
      <c r="C53" s="59" t="s">
        <v>147</v>
      </c>
      <c r="D53" s="21">
        <v>29</v>
      </c>
      <c r="E53" s="18"/>
      <c r="F53" s="11" t="s">
        <v>3</v>
      </c>
      <c r="G53" s="7" t="s">
        <v>15</v>
      </c>
      <c r="H53" s="4" t="s">
        <v>15</v>
      </c>
      <c r="I53" s="73" t="s">
        <v>566</v>
      </c>
      <c r="J53" s="38"/>
      <c r="K53" s="38" t="s">
        <v>276</v>
      </c>
      <c r="L53" s="39">
        <v>500</v>
      </c>
      <c r="M53" s="26"/>
      <c r="N53" s="4" t="s">
        <v>20</v>
      </c>
      <c r="O53" s="23" t="s">
        <v>7</v>
      </c>
      <c r="P53" s="9" t="str">
        <f t="shared" ref="P53" si="68">IF(O53="Cancelada","Inserir o motivo",IF(O53="Alterada","Inserir o motivo",IF(O53="Definida","situação a alterar",IF(O53="","",IF(O53="Por definir","sem data marcada",IF(O53="Realizada","-----"))))))</f>
        <v>-----</v>
      </c>
      <c r="Q53" s="75"/>
      <c r="R53" s="64"/>
      <c r="T53" s="40" t="str">
        <f t="shared" ref="T53" si="69">CONCATENATE(N53,O53)</f>
        <v>Plano AnualRealizada</v>
      </c>
      <c r="U53" s="40" t="str">
        <f t="shared" ref="U53" si="70">CONCATENATE(N53,H53)</f>
        <v>Plano AnualCinema</v>
      </c>
    </row>
    <row r="54" spans="1:21" ht="15" customHeight="1">
      <c r="A54" s="32" t="str">
        <f t="shared" si="0"/>
        <v/>
      </c>
      <c r="B54" s="30"/>
      <c r="C54" s="59" t="s">
        <v>147</v>
      </c>
      <c r="D54" s="21">
        <v>30</v>
      </c>
      <c r="E54" s="18"/>
      <c r="F54" s="11" t="s">
        <v>4</v>
      </c>
      <c r="G54" s="7"/>
      <c r="H54" s="4"/>
      <c r="I54" s="73"/>
      <c r="J54" s="38"/>
      <c r="K54" s="38" t="s">
        <v>276</v>
      </c>
      <c r="L54" s="39">
        <v>500</v>
      </c>
      <c r="M54" s="26"/>
      <c r="N54" s="4"/>
      <c r="O54" s="23"/>
      <c r="P54" s="9" t="str">
        <f t="shared" si="1"/>
        <v/>
      </c>
      <c r="Q54" s="75"/>
      <c r="R54" s="64"/>
      <c r="T54" s="40" t="str">
        <f t="shared" si="56"/>
        <v/>
      </c>
      <c r="U54" s="40" t="str">
        <f t="shared" si="57"/>
        <v/>
      </c>
    </row>
    <row r="55" spans="1:21" ht="15" customHeight="1">
      <c r="A55" s="32" t="str">
        <f>IF(B55="","",)</f>
        <v/>
      </c>
      <c r="B55" s="30"/>
      <c r="C55" s="59" t="s">
        <v>147</v>
      </c>
      <c r="D55" s="21">
        <v>31</v>
      </c>
      <c r="E55" s="18"/>
      <c r="F55" s="11" t="s">
        <v>5</v>
      </c>
      <c r="G55" s="7" t="s">
        <v>27</v>
      </c>
      <c r="H55" s="4" t="s">
        <v>14</v>
      </c>
      <c r="I55" s="73" t="s">
        <v>387</v>
      </c>
      <c r="J55" s="38"/>
      <c r="K55" s="38" t="s">
        <v>276</v>
      </c>
      <c r="L55" s="39">
        <v>35</v>
      </c>
      <c r="M55" s="26"/>
      <c r="N55" s="4" t="s">
        <v>20</v>
      </c>
      <c r="O55" s="23" t="s">
        <v>7</v>
      </c>
      <c r="P55" s="9" t="str">
        <f t="shared" si="1"/>
        <v>-----</v>
      </c>
      <c r="Q55" s="75"/>
      <c r="R55" s="64"/>
      <c r="T55" s="40" t="str">
        <f>CONCATENATE(N55,O55)</f>
        <v>Plano AnualRealizada</v>
      </c>
      <c r="U55" s="40" t="str">
        <f>CONCATENATE(N55,H55)</f>
        <v>Plano AnualBiblioteca</v>
      </c>
    </row>
    <row r="56" spans="1:21" ht="15" customHeight="1">
      <c r="A56" s="32" t="str">
        <f t="shared" si="0"/>
        <v/>
      </c>
      <c r="B56" s="30"/>
      <c r="C56" s="59" t="s">
        <v>147</v>
      </c>
      <c r="D56" s="21"/>
      <c r="E56" s="18"/>
      <c r="F56" s="11"/>
      <c r="G56" s="7"/>
      <c r="H56" s="4"/>
      <c r="I56" s="73"/>
      <c r="J56" s="38"/>
      <c r="K56" s="38" t="s">
        <v>276</v>
      </c>
      <c r="L56" s="39">
        <v>20</v>
      </c>
      <c r="M56" s="26"/>
      <c r="N56" s="4"/>
      <c r="O56" s="23"/>
      <c r="P56" s="9" t="str">
        <f t="shared" si="1"/>
        <v/>
      </c>
      <c r="Q56" s="75"/>
      <c r="R56" s="64"/>
      <c r="T56" s="40" t="str">
        <f t="shared" si="56"/>
        <v/>
      </c>
      <c r="U56" s="40" t="str">
        <f t="shared" si="57"/>
        <v/>
      </c>
    </row>
    <row r="57" spans="1:21" ht="15" customHeight="1">
      <c r="A57" s="32" t="str">
        <f t="shared" si="0"/>
        <v/>
      </c>
      <c r="B57" s="30"/>
      <c r="C57" s="59" t="s">
        <v>147</v>
      </c>
      <c r="D57" s="21"/>
      <c r="E57" s="18"/>
      <c r="F57" s="11"/>
      <c r="G57" s="7"/>
      <c r="H57" s="4"/>
      <c r="I57" s="73"/>
      <c r="J57" s="38"/>
      <c r="K57" s="38" t="s">
        <v>276</v>
      </c>
      <c r="L57" s="39">
        <v>15</v>
      </c>
      <c r="M57" s="26"/>
      <c r="N57" s="4"/>
      <c r="O57" s="23"/>
      <c r="P57" s="9" t="str">
        <f t="shared" si="1"/>
        <v/>
      </c>
      <c r="Q57" s="75"/>
      <c r="R57" s="64"/>
      <c r="T57" s="40" t="str">
        <f t="shared" si="56"/>
        <v/>
      </c>
      <c r="U57" s="40" t="str">
        <f t="shared" si="57"/>
        <v/>
      </c>
    </row>
    <row r="58" spans="1:21" ht="15" customHeight="1">
      <c r="A58" s="32" t="str">
        <f t="shared" si="0"/>
        <v/>
      </c>
      <c r="B58" s="30"/>
      <c r="C58" s="59" t="s">
        <v>147</v>
      </c>
      <c r="D58" s="21"/>
      <c r="E58" s="18"/>
      <c r="F58" s="11"/>
      <c r="G58" s="7"/>
      <c r="H58" s="4"/>
      <c r="I58" s="73"/>
      <c r="J58" s="38"/>
      <c r="K58" s="38" t="s">
        <v>276</v>
      </c>
      <c r="L58" s="39">
        <v>20</v>
      </c>
      <c r="M58" s="26"/>
      <c r="N58" s="4"/>
      <c r="O58" s="23"/>
      <c r="P58" s="9" t="str">
        <f t="shared" si="1"/>
        <v/>
      </c>
      <c r="Q58" s="75"/>
      <c r="R58" s="64"/>
      <c r="T58" s="40" t="str">
        <f t="shared" si="56"/>
        <v/>
      </c>
      <c r="U58" s="40" t="str">
        <f t="shared" si="57"/>
        <v/>
      </c>
    </row>
    <row r="59" spans="1:21" ht="15" customHeight="1">
      <c r="A59" s="32" t="str">
        <f t="shared" si="0"/>
        <v/>
      </c>
      <c r="B59" s="30"/>
      <c r="C59" s="59" t="s">
        <v>147</v>
      </c>
      <c r="D59" s="21"/>
      <c r="E59" s="18"/>
      <c r="F59" s="11"/>
      <c r="G59" s="7"/>
      <c r="H59" s="4"/>
      <c r="I59" s="73"/>
      <c r="J59" s="38"/>
      <c r="K59" s="38" t="s">
        <v>276</v>
      </c>
      <c r="L59" s="39">
        <v>40</v>
      </c>
      <c r="M59" s="26"/>
      <c r="N59" s="4"/>
      <c r="O59" s="23"/>
      <c r="P59" s="9" t="str">
        <f t="shared" si="1"/>
        <v/>
      </c>
      <c r="Q59" s="75"/>
      <c r="R59" s="64"/>
      <c r="T59" s="40" t="str">
        <f t="shared" si="56"/>
        <v/>
      </c>
      <c r="U59" s="40" t="str">
        <f t="shared" si="57"/>
        <v/>
      </c>
    </row>
    <row r="60" spans="1:21" ht="15" customHeight="1">
      <c r="A60" s="32" t="str">
        <f t="shared" si="0"/>
        <v/>
      </c>
      <c r="B60" s="30"/>
      <c r="C60" s="59" t="s">
        <v>147</v>
      </c>
      <c r="D60" s="21"/>
      <c r="E60" s="18"/>
      <c r="F60" s="11"/>
      <c r="G60" s="7"/>
      <c r="H60" s="4"/>
      <c r="I60" s="73"/>
      <c r="J60" s="38"/>
      <c r="K60" s="38" t="s">
        <v>276</v>
      </c>
      <c r="L60" s="39">
        <v>15</v>
      </c>
      <c r="M60" s="26"/>
      <c r="N60" s="4"/>
      <c r="O60" s="23"/>
      <c r="P60" s="9" t="str">
        <f t="shared" si="1"/>
        <v/>
      </c>
      <c r="Q60" s="75"/>
      <c r="R60" s="64"/>
      <c r="T60" s="40" t="str">
        <f t="shared" si="56"/>
        <v/>
      </c>
      <c r="U60" s="40" t="str">
        <f t="shared" si="57"/>
        <v/>
      </c>
    </row>
    <row r="61" spans="1:21" ht="4.5" customHeight="1">
      <c r="A61" s="33" t="str">
        <f>IF(B61="","",)</f>
        <v/>
      </c>
      <c r="B61" s="31"/>
      <c r="C61" s="37"/>
      <c r="D61" s="17"/>
      <c r="E61" s="19"/>
      <c r="F61" s="12"/>
      <c r="G61" s="13"/>
      <c r="H61" s="14"/>
      <c r="I61" s="72"/>
      <c r="J61" s="36"/>
      <c r="K61" s="36"/>
      <c r="L61" s="36"/>
      <c r="M61" s="27"/>
      <c r="N61" s="14"/>
      <c r="O61" s="24"/>
      <c r="P61" s="15" t="str">
        <f t="shared" ref="P61" si="71">IF(O61="Cancelada","Inserir o motivo",IF(O61="Alterada","Inserir o motivo",IF(O61="Definida","situação a alterar",IF(O61="","",IF(O61="Por definir","sem data marcada",IF(O61="Realizada","-----"))))))</f>
        <v/>
      </c>
      <c r="Q61" s="76"/>
      <c r="R61" s="66"/>
      <c r="T61" s="42" t="str">
        <f t="shared" ref="T61" si="72">CONCATENATE(N61,O61)</f>
        <v/>
      </c>
      <c r="U61" s="42" t="str">
        <f t="shared" ref="U61" si="73">CONCATENATE(N61,H61)</f>
        <v/>
      </c>
    </row>
    <row r="62" spans="1:21" ht="15" customHeight="1">
      <c r="F62" s="2"/>
      <c r="L62" s="61"/>
      <c r="O62" s="2"/>
      <c r="P62" s="2"/>
      <c r="Q62" s="67"/>
      <c r="R62" s="67"/>
    </row>
    <row r="63" spans="1:21">
      <c r="B63" s="29" t="s">
        <v>133</v>
      </c>
      <c r="C63" s="43" t="s">
        <v>138</v>
      </c>
      <c r="D63" s="46">
        <v>1</v>
      </c>
      <c r="E63" s="47" t="s">
        <v>79</v>
      </c>
      <c r="F63" s="45" t="s">
        <v>5</v>
      </c>
      <c r="G63" s="69" t="s">
        <v>471</v>
      </c>
      <c r="H63" s="44" t="s">
        <v>75</v>
      </c>
      <c r="I63" s="71" t="s">
        <v>385</v>
      </c>
      <c r="K63" s="51" t="s">
        <v>154</v>
      </c>
      <c r="N63" s="44" t="s">
        <v>21</v>
      </c>
      <c r="O63" s="44" t="s">
        <v>8</v>
      </c>
      <c r="P63" s="44" t="s">
        <v>51</v>
      </c>
      <c r="Q63" s="68" t="s">
        <v>408</v>
      </c>
      <c r="R63" s="67"/>
    </row>
    <row r="64" spans="1:21">
      <c r="B64" s="29" t="s">
        <v>293</v>
      </c>
      <c r="C64" s="43" t="s">
        <v>139</v>
      </c>
      <c r="D64" s="46">
        <v>2</v>
      </c>
      <c r="E64" s="47" t="s">
        <v>76</v>
      </c>
      <c r="F64" s="45" t="s">
        <v>6</v>
      </c>
      <c r="G64" s="100" t="s">
        <v>203</v>
      </c>
      <c r="H64" s="44" t="s">
        <v>14</v>
      </c>
      <c r="I64" s="71" t="s">
        <v>411</v>
      </c>
      <c r="K64" s="51" t="s">
        <v>155</v>
      </c>
      <c r="N64" s="44" t="s">
        <v>84</v>
      </c>
      <c r="O64" s="44" t="s">
        <v>50</v>
      </c>
      <c r="P64" s="44" t="s">
        <v>52</v>
      </c>
      <c r="Q64" s="68" t="s">
        <v>409</v>
      </c>
      <c r="R64" s="67"/>
    </row>
    <row r="65" spans="2:18">
      <c r="B65" s="29"/>
      <c r="C65" s="43" t="s">
        <v>140</v>
      </c>
      <c r="D65" s="46">
        <v>3</v>
      </c>
      <c r="E65" s="47" t="s">
        <v>80</v>
      </c>
      <c r="F65" s="45" t="s">
        <v>0</v>
      </c>
      <c r="G65" s="69" t="s">
        <v>712</v>
      </c>
      <c r="H65" s="44" t="s">
        <v>15</v>
      </c>
      <c r="I65" s="71" t="s">
        <v>410</v>
      </c>
      <c r="K65" s="51" t="s">
        <v>278</v>
      </c>
      <c r="N65" s="44" t="s">
        <v>20</v>
      </c>
      <c r="O65" s="44" t="s">
        <v>24</v>
      </c>
      <c r="P65" s="44" t="s">
        <v>53</v>
      </c>
      <c r="Q65" s="67"/>
      <c r="R65" s="67"/>
    </row>
    <row r="66" spans="2:18">
      <c r="B66" s="29"/>
      <c r="C66" s="43" t="s">
        <v>141</v>
      </c>
      <c r="D66" s="46">
        <v>4</v>
      </c>
      <c r="E66" s="47" t="s">
        <v>81</v>
      </c>
      <c r="F66" s="45" t="s">
        <v>1</v>
      </c>
      <c r="G66" s="69" t="s">
        <v>714</v>
      </c>
      <c r="H66" s="44" t="s">
        <v>153</v>
      </c>
      <c r="I66" s="71" t="s">
        <v>412</v>
      </c>
      <c r="K66" s="51" t="s">
        <v>279</v>
      </c>
      <c r="N66" s="52"/>
      <c r="O66" s="44" t="s">
        <v>22</v>
      </c>
      <c r="P66" s="44" t="s">
        <v>30</v>
      </c>
      <c r="Q66" s="67"/>
      <c r="R66" s="67"/>
    </row>
    <row r="67" spans="2:18">
      <c r="B67" s="29"/>
      <c r="C67" s="43" t="s">
        <v>142</v>
      </c>
      <c r="D67" s="46">
        <v>5</v>
      </c>
      <c r="E67" s="47" t="s">
        <v>82</v>
      </c>
      <c r="F67" s="45" t="s">
        <v>2</v>
      </c>
      <c r="G67" s="100" t="s">
        <v>710</v>
      </c>
      <c r="H67" s="44" t="s">
        <v>11</v>
      </c>
      <c r="I67" s="71" t="s">
        <v>318</v>
      </c>
      <c r="K67" s="51" t="s">
        <v>276</v>
      </c>
      <c r="N67" s="52"/>
      <c r="O67" s="44" t="s">
        <v>7</v>
      </c>
      <c r="P67" s="44" t="s">
        <v>35</v>
      </c>
      <c r="Q67" s="67"/>
      <c r="R67" s="67"/>
    </row>
    <row r="68" spans="2:18">
      <c r="C68" s="43" t="s">
        <v>143</v>
      </c>
      <c r="D68" s="46">
        <v>6</v>
      </c>
      <c r="E68" s="47" t="s">
        <v>83</v>
      </c>
      <c r="F68" s="45" t="s">
        <v>3</v>
      </c>
      <c r="G68" s="100" t="s">
        <v>709</v>
      </c>
      <c r="H68" s="44" t="s">
        <v>18</v>
      </c>
      <c r="I68" s="71" t="s">
        <v>413</v>
      </c>
      <c r="K68" s="51" t="s">
        <v>280</v>
      </c>
      <c r="N68" s="52"/>
      <c r="O68" s="53"/>
      <c r="P68" s="44" t="s">
        <v>31</v>
      </c>
      <c r="Q68" s="67"/>
      <c r="R68" s="67"/>
    </row>
    <row r="69" spans="2:18">
      <c r="C69" s="43" t="s">
        <v>144</v>
      </c>
      <c r="D69" s="46">
        <v>7</v>
      </c>
      <c r="E69" s="47" t="s">
        <v>85</v>
      </c>
      <c r="F69" s="45" t="s">
        <v>4</v>
      </c>
      <c r="G69" s="100" t="s">
        <v>706</v>
      </c>
      <c r="H69" s="44" t="s">
        <v>17</v>
      </c>
      <c r="I69" s="71" t="s">
        <v>415</v>
      </c>
      <c r="K69" s="51" t="s">
        <v>281</v>
      </c>
      <c r="O69" s="2"/>
      <c r="P69" s="2"/>
      <c r="Q69" s="67"/>
      <c r="R69" s="67"/>
    </row>
    <row r="70" spans="2:18">
      <c r="C70" s="43" t="s">
        <v>145</v>
      </c>
      <c r="D70" s="46">
        <v>8</v>
      </c>
      <c r="E70" s="47" t="s">
        <v>86</v>
      </c>
      <c r="F70" s="45" t="s">
        <v>38</v>
      </c>
      <c r="G70" s="100" t="s">
        <v>705</v>
      </c>
      <c r="H70" s="44" t="s">
        <v>152</v>
      </c>
      <c r="I70" s="71" t="s">
        <v>414</v>
      </c>
      <c r="O70" s="2"/>
      <c r="P70" s="2"/>
      <c r="Q70" s="67"/>
      <c r="R70" s="67"/>
    </row>
    <row r="71" spans="2:18">
      <c r="C71" s="43" t="s">
        <v>146</v>
      </c>
      <c r="D71" s="46">
        <v>9</v>
      </c>
      <c r="E71" s="47" t="s">
        <v>87</v>
      </c>
      <c r="G71" s="100" t="s">
        <v>700</v>
      </c>
      <c r="H71" s="44" t="s">
        <v>16</v>
      </c>
      <c r="I71" s="71" t="s">
        <v>445</v>
      </c>
      <c r="P71" s="2"/>
      <c r="Q71" s="67"/>
      <c r="R71" s="67"/>
    </row>
    <row r="72" spans="2:18">
      <c r="C72" s="43" t="s">
        <v>147</v>
      </c>
      <c r="D72" s="46">
        <v>10</v>
      </c>
      <c r="E72" s="47" t="s">
        <v>88</v>
      </c>
      <c r="G72" s="100" t="s">
        <v>697</v>
      </c>
      <c r="H72" s="44" t="s">
        <v>13</v>
      </c>
      <c r="I72" s="71" t="s">
        <v>376</v>
      </c>
      <c r="P72" s="2"/>
      <c r="Q72" s="67"/>
      <c r="R72" s="67"/>
    </row>
    <row r="73" spans="2:18">
      <c r="C73" s="43" t="s">
        <v>148</v>
      </c>
      <c r="D73" s="46">
        <v>11</v>
      </c>
      <c r="E73" s="47" t="s">
        <v>89</v>
      </c>
      <c r="F73" s="3"/>
      <c r="G73" s="100" t="s">
        <v>692</v>
      </c>
      <c r="H73" s="44" t="s">
        <v>12</v>
      </c>
      <c r="I73" s="71" t="s">
        <v>447</v>
      </c>
      <c r="P73" s="2"/>
      <c r="Q73" s="67"/>
      <c r="R73" s="67"/>
    </row>
    <row r="74" spans="2:18">
      <c r="C74" s="43" t="s">
        <v>149</v>
      </c>
      <c r="D74" s="46">
        <v>12</v>
      </c>
      <c r="E74" s="47" t="s">
        <v>90</v>
      </c>
      <c r="F74" s="3"/>
      <c r="G74" s="100" t="s">
        <v>711</v>
      </c>
      <c r="I74" s="71" t="s">
        <v>440</v>
      </c>
      <c r="Q74" s="67"/>
      <c r="R74" s="67"/>
    </row>
    <row r="75" spans="2:18">
      <c r="D75" s="48">
        <v>13</v>
      </c>
      <c r="E75" s="49" t="s">
        <v>91</v>
      </c>
      <c r="F75" s="3"/>
      <c r="G75" s="100" t="s">
        <v>691</v>
      </c>
      <c r="I75" s="71" t="s">
        <v>388</v>
      </c>
      <c r="Q75" s="67"/>
      <c r="R75" s="67"/>
    </row>
    <row r="76" spans="2:18">
      <c r="D76" s="48">
        <v>14</v>
      </c>
      <c r="E76" s="49" t="s">
        <v>92</v>
      </c>
      <c r="F76" s="3"/>
      <c r="G76" s="69" t="s">
        <v>465</v>
      </c>
      <c r="I76" s="71" t="s">
        <v>309</v>
      </c>
      <c r="Q76" s="67"/>
      <c r="R76" s="67"/>
    </row>
    <row r="77" spans="2:18">
      <c r="D77" s="48">
        <v>15</v>
      </c>
      <c r="E77" s="49" t="s">
        <v>93</v>
      </c>
      <c r="F77" s="3"/>
      <c r="G77" s="69" t="s">
        <v>361</v>
      </c>
      <c r="I77" s="71" t="s">
        <v>449</v>
      </c>
      <c r="Q77" s="67"/>
      <c r="R77" s="67"/>
    </row>
    <row r="78" spans="2:18">
      <c r="D78" s="48">
        <v>16</v>
      </c>
      <c r="E78" s="49" t="s">
        <v>94</v>
      </c>
      <c r="F78" s="3"/>
      <c r="G78" s="69" t="s">
        <v>368</v>
      </c>
      <c r="I78" s="71" t="s">
        <v>566</v>
      </c>
      <c r="Q78" s="67"/>
      <c r="R78" s="67"/>
    </row>
    <row r="79" spans="2:18">
      <c r="D79" s="48">
        <v>17</v>
      </c>
      <c r="E79" s="49" t="s">
        <v>95</v>
      </c>
      <c r="F79" s="3"/>
      <c r="G79" s="69" t="s">
        <v>161</v>
      </c>
      <c r="I79" s="71" t="s">
        <v>438</v>
      </c>
      <c r="Q79" s="67"/>
      <c r="R79" s="67"/>
    </row>
    <row r="80" spans="2:18">
      <c r="D80" s="48">
        <v>18</v>
      </c>
      <c r="E80" s="49" t="s">
        <v>96</v>
      </c>
      <c r="F80" s="3"/>
      <c r="G80" s="69" t="s">
        <v>162</v>
      </c>
      <c r="I80" s="71" t="s">
        <v>434</v>
      </c>
      <c r="Q80" s="67"/>
      <c r="R80" s="67"/>
    </row>
    <row r="81" spans="4:18">
      <c r="D81" s="48">
        <v>19</v>
      </c>
      <c r="E81" s="49" t="s">
        <v>78</v>
      </c>
      <c r="F81" s="3"/>
      <c r="G81" s="69" t="s">
        <v>163</v>
      </c>
      <c r="I81" s="71" t="s">
        <v>416</v>
      </c>
      <c r="Q81" s="67"/>
      <c r="R81" s="67"/>
    </row>
    <row r="82" spans="4:18">
      <c r="D82" s="48">
        <v>20</v>
      </c>
      <c r="E82" s="49" t="s">
        <v>97</v>
      </c>
      <c r="F82" s="3"/>
      <c r="G82" s="69" t="s">
        <v>164</v>
      </c>
      <c r="I82" s="71" t="s">
        <v>540</v>
      </c>
      <c r="Q82" s="67"/>
      <c r="R82" s="67"/>
    </row>
    <row r="83" spans="4:18">
      <c r="D83" s="48">
        <v>21</v>
      </c>
      <c r="E83" s="49" t="s">
        <v>98</v>
      </c>
      <c r="F83" s="3"/>
      <c r="G83" s="69" t="s">
        <v>165</v>
      </c>
      <c r="I83" s="71" t="s">
        <v>442</v>
      </c>
      <c r="Q83" s="67"/>
      <c r="R83" s="67"/>
    </row>
    <row r="84" spans="4:18">
      <c r="D84" s="48">
        <v>22</v>
      </c>
      <c r="E84" s="49" t="s">
        <v>99</v>
      </c>
      <c r="F84" s="3"/>
      <c r="G84" s="69" t="s">
        <v>166</v>
      </c>
      <c r="I84" s="71" t="s">
        <v>417</v>
      </c>
      <c r="Q84" s="67"/>
      <c r="R84" s="67"/>
    </row>
    <row r="85" spans="4:18">
      <c r="D85" s="48">
        <v>23</v>
      </c>
      <c r="E85" s="49" t="s">
        <v>100</v>
      </c>
      <c r="F85" s="3"/>
      <c r="G85" s="69" t="s">
        <v>167</v>
      </c>
      <c r="I85" s="71" t="s">
        <v>387</v>
      </c>
      <c r="Q85" s="67"/>
      <c r="R85" s="67"/>
    </row>
    <row r="86" spans="4:18">
      <c r="D86" s="48">
        <v>24</v>
      </c>
      <c r="E86" s="49" t="s">
        <v>100</v>
      </c>
      <c r="F86" s="3"/>
      <c r="G86" s="69" t="s">
        <v>487</v>
      </c>
      <c r="I86" s="71" t="s">
        <v>433</v>
      </c>
      <c r="Q86" s="67"/>
      <c r="R86" s="67"/>
    </row>
    <row r="87" spans="4:18">
      <c r="D87" s="48">
        <v>25</v>
      </c>
      <c r="E87" s="49" t="s">
        <v>101</v>
      </c>
      <c r="F87" s="3"/>
      <c r="G87" s="69" t="s">
        <v>451</v>
      </c>
      <c r="I87" s="71" t="s">
        <v>439</v>
      </c>
      <c r="Q87" s="67"/>
      <c r="R87" s="67"/>
    </row>
    <row r="88" spans="4:18">
      <c r="D88" s="48">
        <v>26</v>
      </c>
      <c r="E88" s="49" t="s">
        <v>102</v>
      </c>
      <c r="F88" s="3"/>
      <c r="G88" s="69" t="s">
        <v>63</v>
      </c>
      <c r="I88" s="71" t="s">
        <v>439</v>
      </c>
      <c r="Q88" s="67"/>
      <c r="R88" s="67"/>
    </row>
    <row r="89" spans="4:18">
      <c r="D89" s="48">
        <v>27</v>
      </c>
      <c r="E89" s="49" t="s">
        <v>103</v>
      </c>
      <c r="F89" s="3"/>
      <c r="G89" s="69" t="s">
        <v>304</v>
      </c>
      <c r="I89" s="71" t="s">
        <v>418</v>
      </c>
      <c r="Q89" s="67"/>
      <c r="R89" s="67"/>
    </row>
    <row r="90" spans="4:18">
      <c r="D90" s="48">
        <v>28</v>
      </c>
      <c r="E90" s="49" t="s">
        <v>104</v>
      </c>
      <c r="F90" s="3"/>
      <c r="G90" s="69" t="s">
        <v>486</v>
      </c>
      <c r="I90" s="71" t="s">
        <v>419</v>
      </c>
      <c r="Q90" s="67"/>
      <c r="R90" s="67"/>
    </row>
    <row r="91" spans="4:18">
      <c r="D91" s="48">
        <v>29</v>
      </c>
      <c r="E91" s="49" t="s">
        <v>105</v>
      </c>
      <c r="F91" s="3"/>
      <c r="G91" s="69" t="s">
        <v>168</v>
      </c>
      <c r="I91" s="71" t="s">
        <v>335</v>
      </c>
      <c r="Q91" s="67"/>
      <c r="R91" s="67"/>
    </row>
    <row r="92" spans="4:18">
      <c r="D92" s="48">
        <v>30</v>
      </c>
      <c r="E92" s="49" t="s">
        <v>106</v>
      </c>
      <c r="F92" s="3"/>
      <c r="G92" s="69" t="s">
        <v>340</v>
      </c>
      <c r="I92" s="71" t="s">
        <v>436</v>
      </c>
      <c r="Q92" s="67"/>
      <c r="R92" s="67"/>
    </row>
    <row r="93" spans="4:18">
      <c r="D93" s="48">
        <v>31</v>
      </c>
      <c r="E93" s="50" t="s">
        <v>107</v>
      </c>
      <c r="F93" s="3"/>
      <c r="G93" s="69" t="s">
        <v>169</v>
      </c>
      <c r="I93" s="71" t="s">
        <v>420</v>
      </c>
      <c r="Q93" s="67"/>
      <c r="R93" s="67"/>
    </row>
    <row r="94" spans="4:18">
      <c r="D94" s="48" t="s">
        <v>36</v>
      </c>
      <c r="E94" s="49"/>
      <c r="F94" s="3"/>
      <c r="G94" s="69" t="s">
        <v>169</v>
      </c>
      <c r="I94" s="71" t="s">
        <v>421</v>
      </c>
      <c r="Q94" s="67"/>
      <c r="R94" s="67"/>
    </row>
    <row r="95" spans="4:18">
      <c r="F95" s="3"/>
      <c r="G95" s="69" t="s">
        <v>129</v>
      </c>
      <c r="I95" s="71" t="s">
        <v>446</v>
      </c>
      <c r="Q95" s="67"/>
      <c r="R95" s="67"/>
    </row>
    <row r="96" spans="4:18">
      <c r="F96" s="3"/>
      <c r="G96" s="69" t="s">
        <v>112</v>
      </c>
      <c r="I96" s="71" t="s">
        <v>343</v>
      </c>
      <c r="Q96" s="67"/>
      <c r="R96" s="67"/>
    </row>
    <row r="97" spans="1:21">
      <c r="F97" s="3"/>
      <c r="G97" s="69" t="s">
        <v>484</v>
      </c>
      <c r="I97" s="71" t="s">
        <v>422</v>
      </c>
      <c r="Q97" s="67"/>
      <c r="R97" s="67"/>
    </row>
    <row r="98" spans="1:21">
      <c r="F98" s="3"/>
      <c r="G98" s="69" t="s">
        <v>484</v>
      </c>
      <c r="I98" s="71" t="s">
        <v>423</v>
      </c>
      <c r="Q98" s="67"/>
      <c r="R98" s="67"/>
    </row>
    <row r="99" spans="1:21">
      <c r="F99" s="3"/>
      <c r="G99" s="69" t="s">
        <v>475</v>
      </c>
      <c r="I99" s="71" t="s">
        <v>443</v>
      </c>
      <c r="Q99" s="67"/>
      <c r="R99" s="67"/>
    </row>
    <row r="100" spans="1:21">
      <c r="F100" s="3"/>
      <c r="G100" s="69" t="s">
        <v>170</v>
      </c>
      <c r="I100" s="71" t="s">
        <v>424</v>
      </c>
      <c r="Q100" s="67"/>
      <c r="R100" s="67"/>
    </row>
    <row r="101" spans="1:21">
      <c r="F101" s="3"/>
      <c r="G101" s="69" t="s">
        <v>308</v>
      </c>
      <c r="I101" s="71" t="s">
        <v>384</v>
      </c>
      <c r="Q101" s="67"/>
      <c r="R101" s="67"/>
    </row>
    <row r="102" spans="1:21">
      <c r="F102" s="3"/>
      <c r="G102" s="69" t="s">
        <v>394</v>
      </c>
      <c r="I102" s="71" t="s">
        <v>444</v>
      </c>
      <c r="Q102" s="67"/>
      <c r="R102" s="67"/>
    </row>
    <row r="103" spans="1:21" s="34" customFormat="1">
      <c r="A103"/>
      <c r="B103"/>
      <c r="C103"/>
      <c r="D103" s="20"/>
      <c r="E103" s="16"/>
      <c r="F103" s="3"/>
      <c r="G103" s="69" t="s">
        <v>483</v>
      </c>
      <c r="H103"/>
      <c r="I103" s="71" t="s">
        <v>425</v>
      </c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284</v>
      </c>
      <c r="H104"/>
      <c r="I104" s="71" t="s">
        <v>427</v>
      </c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464</v>
      </c>
      <c r="H105"/>
      <c r="I105" s="71" t="s">
        <v>428</v>
      </c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470</v>
      </c>
      <c r="H106"/>
      <c r="I106" s="71" t="s">
        <v>429</v>
      </c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472</v>
      </c>
      <c r="H107"/>
      <c r="I107" s="71" t="s">
        <v>430</v>
      </c>
      <c r="M107" s="25"/>
      <c r="N107"/>
      <c r="O107"/>
      <c r="P107" s="8"/>
      <c r="Q107"/>
      <c r="R107"/>
      <c r="S107"/>
      <c r="T107"/>
      <c r="U107"/>
    </row>
    <row r="108" spans="1:21" s="34" customFormat="1">
      <c r="A108"/>
      <c r="B108"/>
      <c r="C108"/>
      <c r="D108" s="20"/>
      <c r="E108" s="16"/>
      <c r="F108"/>
      <c r="G108" s="69" t="s">
        <v>171</v>
      </c>
      <c r="H108"/>
      <c r="I108" s="71" t="s">
        <v>431</v>
      </c>
      <c r="M108" s="25"/>
      <c r="N108"/>
      <c r="O108"/>
      <c r="P108" s="8"/>
      <c r="Q108"/>
      <c r="R108"/>
      <c r="S108"/>
      <c r="T108"/>
      <c r="U108"/>
    </row>
    <row r="109" spans="1:21" s="34" customFormat="1">
      <c r="A109"/>
      <c r="B109"/>
      <c r="C109"/>
      <c r="D109" s="20"/>
      <c r="E109" s="16"/>
      <c r="F109"/>
      <c r="G109" s="69" t="s">
        <v>44</v>
      </c>
      <c r="H109"/>
      <c r="I109" s="71" t="s">
        <v>448</v>
      </c>
      <c r="M109" s="25"/>
      <c r="N109"/>
      <c r="O109"/>
      <c r="P109" s="8"/>
      <c r="Q109"/>
      <c r="R109"/>
      <c r="S109"/>
      <c r="T109"/>
      <c r="U109"/>
    </row>
    <row r="110" spans="1:21" s="34" customFormat="1">
      <c r="A110"/>
      <c r="B110"/>
      <c r="C110"/>
      <c r="D110" s="20"/>
      <c r="E110" s="16"/>
      <c r="F110"/>
      <c r="G110" s="69" t="s">
        <v>172</v>
      </c>
      <c r="H110"/>
      <c r="I110" s="71" t="s">
        <v>378</v>
      </c>
      <c r="M110" s="25"/>
      <c r="N110"/>
      <c r="O110"/>
      <c r="P110" s="8"/>
      <c r="Q110"/>
      <c r="R110"/>
      <c r="S110"/>
      <c r="T110"/>
      <c r="U110"/>
    </row>
    <row r="111" spans="1:21" s="34" customFormat="1">
      <c r="A111"/>
      <c r="B111"/>
      <c r="C111"/>
      <c r="D111" s="20"/>
      <c r="E111" s="16"/>
      <c r="F111"/>
      <c r="G111" s="69" t="s">
        <v>173</v>
      </c>
      <c r="H111"/>
      <c r="M111" s="25"/>
      <c r="N111"/>
      <c r="O111"/>
      <c r="P111" s="8"/>
      <c r="Q111"/>
      <c r="R111"/>
      <c r="S111"/>
      <c r="T111"/>
      <c r="U111"/>
    </row>
    <row r="112" spans="1:21" s="34" customFormat="1">
      <c r="A112"/>
      <c r="B112"/>
      <c r="C112"/>
      <c r="D112" s="20"/>
      <c r="E112" s="16"/>
      <c r="F112"/>
      <c r="G112" s="69" t="s">
        <v>351</v>
      </c>
      <c r="H112"/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354</v>
      </c>
      <c r="H113"/>
      <c r="M113" s="25"/>
      <c r="N113"/>
      <c r="O113"/>
      <c r="P113" s="8"/>
      <c r="Q113"/>
      <c r="R113"/>
      <c r="S113"/>
      <c r="T113"/>
      <c r="U113"/>
    </row>
    <row r="114" spans="1:21" s="34" customFormat="1">
      <c r="A114"/>
      <c r="B114"/>
      <c r="C114"/>
      <c r="D114" s="20"/>
      <c r="E114" s="16"/>
      <c r="F114"/>
      <c r="G114" s="69" t="s">
        <v>353</v>
      </c>
      <c r="H114"/>
      <c r="M114" s="25"/>
      <c r="N114"/>
      <c r="O114"/>
      <c r="P114" s="8"/>
      <c r="Q114"/>
      <c r="R114"/>
      <c r="S114"/>
      <c r="T114"/>
      <c r="U114"/>
    </row>
    <row r="115" spans="1:21" s="34" customFormat="1">
      <c r="A115"/>
      <c r="B115"/>
      <c r="C115"/>
      <c r="D115" s="20"/>
      <c r="E115" s="16"/>
      <c r="F115"/>
      <c r="G115" s="69" t="s">
        <v>174</v>
      </c>
      <c r="H115"/>
      <c r="M115" s="25"/>
      <c r="N115"/>
      <c r="O115"/>
      <c r="P115" s="8"/>
      <c r="Q115"/>
      <c r="R115"/>
      <c r="S115"/>
      <c r="T115"/>
      <c r="U115"/>
    </row>
    <row r="116" spans="1:21" s="34" customFormat="1">
      <c r="A116"/>
      <c r="B116"/>
      <c r="C116"/>
      <c r="D116" s="20"/>
      <c r="E116" s="16"/>
      <c r="F116"/>
      <c r="G116" s="69" t="s">
        <v>325</v>
      </c>
      <c r="H116"/>
      <c r="M116" s="25"/>
      <c r="N116"/>
      <c r="O116"/>
      <c r="P116" s="8"/>
      <c r="Q116"/>
      <c r="R116"/>
      <c r="S116"/>
      <c r="T116"/>
      <c r="U116"/>
    </row>
    <row r="117" spans="1:21" s="34" customFormat="1">
      <c r="A117"/>
      <c r="B117"/>
      <c r="C117"/>
      <c r="D117" s="20"/>
      <c r="E117" s="16"/>
      <c r="F117"/>
      <c r="G117" s="69" t="s">
        <v>437</v>
      </c>
      <c r="H117"/>
      <c r="M117" s="25"/>
      <c r="N117"/>
      <c r="O117"/>
      <c r="P117" s="8"/>
      <c r="Q117"/>
      <c r="R117"/>
      <c r="S117"/>
      <c r="T117"/>
      <c r="U117"/>
    </row>
    <row r="118" spans="1:21" s="34" customFormat="1">
      <c r="A118"/>
      <c r="B118"/>
      <c r="C118"/>
      <c r="D118" s="20"/>
      <c r="E118" s="16"/>
      <c r="F118"/>
      <c r="G118" s="69" t="s">
        <v>175</v>
      </c>
      <c r="H118"/>
      <c r="M118" s="25"/>
      <c r="N118"/>
      <c r="O118"/>
      <c r="P118" s="8"/>
      <c r="Q118"/>
      <c r="R118"/>
      <c r="S118"/>
      <c r="T118"/>
      <c r="U118"/>
    </row>
    <row r="119" spans="1:21">
      <c r="G119" s="69" t="s">
        <v>113</v>
      </c>
    </row>
    <row r="120" spans="1:21">
      <c r="G120" s="69" t="s">
        <v>176</v>
      </c>
    </row>
    <row r="121" spans="1:21">
      <c r="G121" s="69" t="s">
        <v>177</v>
      </c>
    </row>
    <row r="122" spans="1:21">
      <c r="G122" s="69" t="s">
        <v>55</v>
      </c>
    </row>
    <row r="123" spans="1:21">
      <c r="G123" s="69" t="s">
        <v>283</v>
      </c>
    </row>
    <row r="124" spans="1:21">
      <c r="G124" s="69" t="s">
        <v>493</v>
      </c>
    </row>
    <row r="125" spans="1:21">
      <c r="G125" s="69" t="s">
        <v>15</v>
      </c>
    </row>
    <row r="126" spans="1:21">
      <c r="G126" s="69" t="s">
        <v>178</v>
      </c>
    </row>
    <row r="127" spans="1:21">
      <c r="G127" s="69" t="s">
        <v>399</v>
      </c>
    </row>
    <row r="128" spans="1:21">
      <c r="D128"/>
      <c r="E128"/>
      <c r="G128" s="69" t="s">
        <v>179</v>
      </c>
      <c r="J128"/>
      <c r="K128"/>
      <c r="L128"/>
      <c r="M128"/>
      <c r="P128"/>
    </row>
    <row r="129" spans="4:16">
      <c r="D129"/>
      <c r="E129"/>
      <c r="G129" s="69" t="s">
        <v>68</v>
      </c>
      <c r="I129"/>
      <c r="J129"/>
      <c r="K129"/>
      <c r="L129"/>
      <c r="M129"/>
      <c r="P129"/>
    </row>
    <row r="130" spans="4:16">
      <c r="D130"/>
      <c r="E130"/>
      <c r="G130" s="69" t="s">
        <v>490</v>
      </c>
      <c r="I130"/>
      <c r="J130"/>
      <c r="K130"/>
      <c r="L130"/>
      <c r="M130"/>
      <c r="P130"/>
    </row>
    <row r="131" spans="4:16">
      <c r="D131"/>
      <c r="E131"/>
      <c r="G131" s="69" t="s">
        <v>491</v>
      </c>
      <c r="I131"/>
      <c r="J131"/>
      <c r="K131"/>
      <c r="L131"/>
      <c r="M131"/>
      <c r="P131"/>
    </row>
    <row r="132" spans="4:16">
      <c r="D132"/>
      <c r="E132"/>
      <c r="G132" s="69" t="s">
        <v>492</v>
      </c>
      <c r="I132"/>
      <c r="J132"/>
      <c r="K132"/>
      <c r="L132"/>
      <c r="M132"/>
      <c r="P132"/>
    </row>
    <row r="133" spans="4:16">
      <c r="D133"/>
      <c r="E133"/>
      <c r="G133" s="69" t="s">
        <v>334</v>
      </c>
      <c r="I133"/>
      <c r="J133"/>
      <c r="K133"/>
      <c r="L133"/>
      <c r="M133"/>
      <c r="P133"/>
    </row>
    <row r="134" spans="4:16">
      <c r="D134"/>
      <c r="E134"/>
      <c r="G134" s="69" t="s">
        <v>477</v>
      </c>
      <c r="I134"/>
      <c r="J134"/>
      <c r="K134"/>
      <c r="L134"/>
      <c r="M134"/>
      <c r="P134"/>
    </row>
    <row r="135" spans="4:16">
      <c r="D135"/>
      <c r="E135"/>
      <c r="G135" s="69" t="s">
        <v>626</v>
      </c>
      <c r="I135"/>
      <c r="J135"/>
      <c r="K135"/>
      <c r="L135"/>
      <c r="M135"/>
      <c r="P135"/>
    </row>
    <row r="136" spans="4:16">
      <c r="D136"/>
      <c r="E136"/>
      <c r="G136" s="69" t="s">
        <v>180</v>
      </c>
      <c r="I136"/>
      <c r="J136"/>
      <c r="K136"/>
      <c r="L136"/>
      <c r="M136"/>
      <c r="P136"/>
    </row>
    <row r="137" spans="4:16">
      <c r="D137"/>
      <c r="E137"/>
      <c r="G137" s="69" t="s">
        <v>479</v>
      </c>
      <c r="I137"/>
      <c r="J137"/>
      <c r="K137"/>
      <c r="L137"/>
      <c r="M137"/>
      <c r="P137"/>
    </row>
    <row r="138" spans="4:16">
      <c r="D138"/>
      <c r="E138"/>
      <c r="G138" s="69" t="s">
        <v>182</v>
      </c>
      <c r="I138"/>
      <c r="J138"/>
      <c r="K138"/>
      <c r="L138"/>
      <c r="M138"/>
      <c r="P138"/>
    </row>
    <row r="139" spans="4:16">
      <c r="D139"/>
      <c r="E139"/>
      <c r="G139" s="69" t="s">
        <v>480</v>
      </c>
      <c r="I139"/>
      <c r="J139"/>
      <c r="K139"/>
      <c r="L139"/>
      <c r="M139"/>
      <c r="P139"/>
    </row>
    <row r="140" spans="4:16">
      <c r="D140"/>
      <c r="E140"/>
      <c r="G140" s="69" t="s">
        <v>59</v>
      </c>
      <c r="I140"/>
      <c r="J140"/>
      <c r="K140"/>
      <c r="L140"/>
      <c r="M140"/>
      <c r="P140"/>
    </row>
    <row r="141" spans="4:16">
      <c r="D141"/>
      <c r="E141"/>
      <c r="G141" s="69" t="s">
        <v>456</v>
      </c>
      <c r="I141"/>
      <c r="J141"/>
      <c r="K141"/>
      <c r="L141"/>
      <c r="M141"/>
      <c r="P141"/>
    </row>
    <row r="142" spans="4:16">
      <c r="D142"/>
      <c r="E142"/>
      <c r="G142" s="69" t="s">
        <v>328</v>
      </c>
      <c r="I142"/>
      <c r="J142"/>
      <c r="K142"/>
      <c r="L142"/>
      <c r="M142"/>
      <c r="P142"/>
    </row>
    <row r="143" spans="4:16">
      <c r="D143"/>
      <c r="E143"/>
      <c r="G143" s="69" t="s">
        <v>319</v>
      </c>
      <c r="I143"/>
      <c r="J143"/>
      <c r="K143"/>
      <c r="L143"/>
      <c r="M143"/>
      <c r="P143"/>
    </row>
    <row r="144" spans="4:16">
      <c r="D144"/>
      <c r="E144"/>
      <c r="G144" s="69" t="s">
        <v>272</v>
      </c>
      <c r="I144"/>
      <c r="J144"/>
      <c r="K144"/>
      <c r="L144"/>
      <c r="M144"/>
      <c r="P144"/>
    </row>
    <row r="145" spans="4:16">
      <c r="D145"/>
      <c r="E145"/>
      <c r="G145" s="69" t="s">
        <v>462</v>
      </c>
      <c r="I145"/>
      <c r="J145"/>
      <c r="K145"/>
      <c r="L145"/>
      <c r="M145"/>
      <c r="P145"/>
    </row>
    <row r="146" spans="4:16">
      <c r="D146"/>
      <c r="E146"/>
      <c r="G146" s="69" t="s">
        <v>183</v>
      </c>
      <c r="I146"/>
      <c r="J146"/>
      <c r="K146"/>
      <c r="L146"/>
      <c r="M146"/>
      <c r="P146"/>
    </row>
    <row r="147" spans="4:16">
      <c r="D147"/>
      <c r="E147"/>
      <c r="G147" s="69" t="s">
        <v>184</v>
      </c>
      <c r="I147"/>
      <c r="J147"/>
      <c r="K147"/>
      <c r="L147"/>
      <c r="M147"/>
      <c r="P147"/>
    </row>
    <row r="148" spans="4:16">
      <c r="D148"/>
      <c r="E148"/>
      <c r="G148" s="69" t="s">
        <v>312</v>
      </c>
      <c r="I148"/>
      <c r="J148"/>
      <c r="K148"/>
      <c r="L148"/>
      <c r="M148"/>
      <c r="P148"/>
    </row>
    <row r="149" spans="4:16">
      <c r="D149"/>
      <c r="E149"/>
      <c r="G149" s="69" t="s">
        <v>369</v>
      </c>
      <c r="I149"/>
      <c r="J149"/>
      <c r="K149"/>
      <c r="L149"/>
      <c r="M149"/>
      <c r="P149"/>
    </row>
    <row r="150" spans="4:16">
      <c r="D150"/>
      <c r="E150"/>
      <c r="G150" s="69" t="s">
        <v>185</v>
      </c>
      <c r="I150"/>
      <c r="J150"/>
      <c r="K150"/>
      <c r="L150"/>
      <c r="M150"/>
      <c r="P150"/>
    </row>
    <row r="151" spans="4:16">
      <c r="D151"/>
      <c r="E151"/>
      <c r="G151" s="69" t="s">
        <v>186</v>
      </c>
      <c r="I151"/>
      <c r="J151"/>
      <c r="K151"/>
      <c r="L151"/>
      <c r="M151"/>
      <c r="P151"/>
    </row>
    <row r="152" spans="4:16">
      <c r="D152"/>
      <c r="E152"/>
      <c r="G152" s="69" t="s">
        <v>357</v>
      </c>
      <c r="I152"/>
      <c r="J152"/>
      <c r="K152"/>
      <c r="L152"/>
      <c r="M152"/>
      <c r="P152"/>
    </row>
    <row r="153" spans="4:16">
      <c r="D153"/>
      <c r="E153"/>
      <c r="G153" s="69" t="s">
        <v>332</v>
      </c>
      <c r="I153"/>
      <c r="J153"/>
      <c r="K153"/>
      <c r="L153"/>
      <c r="M153"/>
      <c r="P153"/>
    </row>
    <row r="154" spans="4:16">
      <c r="D154"/>
      <c r="E154"/>
      <c r="G154" s="69" t="s">
        <v>121</v>
      </c>
      <c r="I154"/>
      <c r="J154"/>
      <c r="K154"/>
      <c r="L154"/>
      <c r="M154"/>
      <c r="P154"/>
    </row>
    <row r="155" spans="4:16">
      <c r="D155"/>
      <c r="E155"/>
      <c r="G155" s="69" t="s">
        <v>187</v>
      </c>
      <c r="I155"/>
      <c r="J155"/>
      <c r="K155"/>
      <c r="L155"/>
      <c r="M155"/>
      <c r="P155"/>
    </row>
    <row r="156" spans="4:16">
      <c r="D156"/>
      <c r="E156"/>
      <c r="G156" s="69" t="s">
        <v>188</v>
      </c>
      <c r="I156"/>
      <c r="J156"/>
      <c r="K156"/>
      <c r="L156"/>
      <c r="M156"/>
      <c r="P156"/>
    </row>
    <row r="157" spans="4:16">
      <c r="D157"/>
      <c r="E157"/>
      <c r="G157" s="69" t="s">
        <v>126</v>
      </c>
      <c r="I157"/>
      <c r="J157"/>
      <c r="K157"/>
      <c r="L157"/>
      <c r="M157"/>
      <c r="P157"/>
    </row>
    <row r="158" spans="4:16">
      <c r="D158"/>
      <c r="E158"/>
      <c r="G158" s="69" t="s">
        <v>360</v>
      </c>
      <c r="I158"/>
      <c r="J158"/>
      <c r="K158"/>
      <c r="L158"/>
      <c r="M158"/>
      <c r="P158"/>
    </row>
    <row r="159" spans="4:16">
      <c r="D159"/>
      <c r="E159"/>
      <c r="G159" s="69" t="s">
        <v>47</v>
      </c>
      <c r="I159"/>
      <c r="J159"/>
      <c r="K159"/>
      <c r="L159"/>
      <c r="M159"/>
      <c r="P159"/>
    </row>
    <row r="160" spans="4:16">
      <c r="D160"/>
      <c r="E160"/>
      <c r="G160" s="69" t="s">
        <v>189</v>
      </c>
      <c r="I160"/>
      <c r="J160"/>
      <c r="K160"/>
      <c r="L160"/>
      <c r="M160"/>
      <c r="P160"/>
    </row>
    <row r="161" spans="4:16">
      <c r="D161"/>
      <c r="E161"/>
      <c r="G161" s="69" t="s">
        <v>119</v>
      </c>
      <c r="I161"/>
      <c r="J161"/>
      <c r="K161"/>
      <c r="L161"/>
      <c r="M161"/>
      <c r="P161"/>
    </row>
    <row r="162" spans="4:16">
      <c r="D162"/>
      <c r="E162"/>
      <c r="G162" s="69" t="s">
        <v>60</v>
      </c>
      <c r="I162"/>
      <c r="J162"/>
      <c r="K162"/>
      <c r="L162"/>
      <c r="M162"/>
      <c r="P162"/>
    </row>
    <row r="163" spans="4:16">
      <c r="D163"/>
      <c r="E163"/>
      <c r="G163" s="69" t="s">
        <v>190</v>
      </c>
      <c r="I163"/>
      <c r="J163"/>
      <c r="K163"/>
      <c r="L163"/>
      <c r="M163"/>
      <c r="P163"/>
    </row>
    <row r="164" spans="4:16">
      <c r="D164"/>
      <c r="E164"/>
      <c r="G164" s="69" t="s">
        <v>391</v>
      </c>
      <c r="I164"/>
      <c r="J164"/>
      <c r="K164"/>
      <c r="L164"/>
      <c r="M164"/>
      <c r="P164"/>
    </row>
    <row r="165" spans="4:16">
      <c r="D165"/>
      <c r="E165"/>
      <c r="G165" s="69" t="s">
        <v>191</v>
      </c>
      <c r="I165"/>
      <c r="J165"/>
      <c r="K165"/>
      <c r="L165"/>
      <c r="M165"/>
      <c r="P165"/>
    </row>
    <row r="166" spans="4:16">
      <c r="D166"/>
      <c r="E166"/>
      <c r="G166" s="69" t="s">
        <v>289</v>
      </c>
      <c r="I166"/>
      <c r="J166"/>
      <c r="K166"/>
      <c r="L166"/>
      <c r="M166"/>
      <c r="P166"/>
    </row>
    <row r="167" spans="4:16">
      <c r="D167"/>
      <c r="E167"/>
      <c r="G167" s="69" t="s">
        <v>288</v>
      </c>
      <c r="I167"/>
      <c r="J167"/>
      <c r="K167"/>
      <c r="L167"/>
      <c r="M167"/>
      <c r="P167"/>
    </row>
    <row r="168" spans="4:16">
      <c r="D168"/>
      <c r="E168"/>
      <c r="G168" s="69" t="s">
        <v>290</v>
      </c>
      <c r="I168"/>
      <c r="J168"/>
      <c r="K168"/>
      <c r="L168"/>
      <c r="M168"/>
      <c r="P168"/>
    </row>
    <row r="169" spans="4:16">
      <c r="D169"/>
      <c r="E169"/>
      <c r="G169" s="69" t="s">
        <v>344</v>
      </c>
      <c r="I169"/>
      <c r="J169"/>
      <c r="K169"/>
      <c r="L169"/>
      <c r="M169"/>
      <c r="P169"/>
    </row>
    <row r="170" spans="4:16">
      <c r="D170"/>
      <c r="E170"/>
      <c r="G170" s="69" t="s">
        <v>192</v>
      </c>
      <c r="I170"/>
      <c r="J170"/>
      <c r="K170"/>
      <c r="L170"/>
      <c r="M170"/>
      <c r="P170"/>
    </row>
    <row r="171" spans="4:16">
      <c r="D171"/>
      <c r="E171"/>
      <c r="G171" s="69" t="s">
        <v>300</v>
      </c>
      <c r="I171"/>
      <c r="J171"/>
      <c r="K171"/>
      <c r="L171"/>
      <c r="M171"/>
      <c r="P171"/>
    </row>
    <row r="172" spans="4:16">
      <c r="D172"/>
      <c r="E172"/>
      <c r="G172" s="69" t="s">
        <v>193</v>
      </c>
      <c r="I172"/>
      <c r="J172"/>
      <c r="K172"/>
      <c r="L172"/>
      <c r="M172"/>
      <c r="P172"/>
    </row>
    <row r="173" spans="4:16">
      <c r="D173"/>
      <c r="E173"/>
      <c r="G173" s="69" t="s">
        <v>194</v>
      </c>
      <c r="I173"/>
      <c r="J173"/>
      <c r="K173"/>
      <c r="L173"/>
      <c r="M173"/>
      <c r="P173"/>
    </row>
    <row r="174" spans="4:16">
      <c r="D174"/>
      <c r="E174"/>
      <c r="G174" s="69" t="s">
        <v>195</v>
      </c>
      <c r="I174"/>
      <c r="J174"/>
      <c r="K174"/>
      <c r="L174"/>
      <c r="M174"/>
      <c r="P174"/>
    </row>
    <row r="175" spans="4:16">
      <c r="D175"/>
      <c r="E175"/>
      <c r="G175" s="69" t="s">
        <v>294</v>
      </c>
      <c r="I175"/>
      <c r="J175"/>
      <c r="K175"/>
      <c r="L175"/>
      <c r="M175"/>
      <c r="P175"/>
    </row>
    <row r="176" spans="4:16">
      <c r="D176"/>
      <c r="E176"/>
      <c r="G176" s="69" t="s">
        <v>349</v>
      </c>
      <c r="I176"/>
      <c r="J176"/>
      <c r="K176"/>
      <c r="L176"/>
      <c r="M176"/>
      <c r="P176"/>
    </row>
    <row r="177" spans="4:16">
      <c r="D177"/>
      <c r="E177"/>
      <c r="G177" s="69" t="s">
        <v>273</v>
      </c>
      <c r="I177"/>
      <c r="J177"/>
      <c r="K177"/>
      <c r="L177"/>
      <c r="M177"/>
      <c r="P177"/>
    </row>
    <row r="178" spans="4:16">
      <c r="D178"/>
      <c r="E178"/>
      <c r="G178" s="69" t="s">
        <v>339</v>
      </c>
      <c r="I178"/>
      <c r="J178"/>
      <c r="K178"/>
      <c r="L178"/>
      <c r="M178"/>
      <c r="P178"/>
    </row>
    <row r="179" spans="4:16">
      <c r="D179"/>
      <c r="E179"/>
      <c r="G179" s="69" t="s">
        <v>196</v>
      </c>
      <c r="I179"/>
      <c r="J179"/>
      <c r="K179"/>
      <c r="L179"/>
      <c r="M179"/>
      <c r="P179"/>
    </row>
    <row r="180" spans="4:16">
      <c r="D180"/>
      <c r="E180"/>
      <c r="G180" s="69" t="s">
        <v>197</v>
      </c>
      <c r="I180"/>
      <c r="J180"/>
      <c r="K180"/>
      <c r="L180"/>
      <c r="M180"/>
      <c r="P180"/>
    </row>
    <row r="181" spans="4:16">
      <c r="D181"/>
      <c r="E181"/>
      <c r="G181" s="69" t="s">
        <v>198</v>
      </c>
      <c r="I181"/>
      <c r="J181"/>
      <c r="K181"/>
      <c r="L181"/>
      <c r="M181"/>
      <c r="P181"/>
    </row>
    <row r="182" spans="4:16">
      <c r="D182"/>
      <c r="E182"/>
      <c r="G182" s="69" t="s">
        <v>338</v>
      </c>
      <c r="I182"/>
      <c r="J182"/>
      <c r="K182"/>
      <c r="L182"/>
      <c r="M182"/>
      <c r="P182"/>
    </row>
    <row r="183" spans="4:16">
      <c r="D183"/>
      <c r="E183"/>
      <c r="G183" s="69" t="s">
        <v>199</v>
      </c>
      <c r="I183"/>
      <c r="J183"/>
      <c r="K183"/>
      <c r="L183"/>
      <c r="M183"/>
      <c r="P183"/>
    </row>
    <row r="184" spans="4:16">
      <c r="D184"/>
      <c r="E184"/>
      <c r="G184" s="69" t="s">
        <v>73</v>
      </c>
      <c r="I184"/>
      <c r="J184"/>
      <c r="K184"/>
      <c r="L184"/>
      <c r="M184"/>
      <c r="P184"/>
    </row>
    <row r="185" spans="4:16">
      <c r="D185"/>
      <c r="E185"/>
      <c r="G185" s="69" t="s">
        <v>200</v>
      </c>
      <c r="I185"/>
      <c r="J185"/>
      <c r="K185"/>
      <c r="L185"/>
      <c r="M185"/>
      <c r="P185"/>
    </row>
    <row r="186" spans="4:16">
      <c r="D186"/>
      <c r="E186"/>
      <c r="G186" s="69" t="s">
        <v>37</v>
      </c>
      <c r="I186"/>
      <c r="J186"/>
      <c r="K186"/>
      <c r="L186"/>
      <c r="M186"/>
      <c r="P186"/>
    </row>
    <row r="187" spans="4:16">
      <c r="D187"/>
      <c r="E187"/>
      <c r="G187" s="69" t="s">
        <v>46</v>
      </c>
      <c r="I187"/>
      <c r="J187"/>
      <c r="K187"/>
      <c r="L187"/>
      <c r="M187"/>
      <c r="P187"/>
    </row>
    <row r="188" spans="4:16">
      <c r="D188"/>
      <c r="E188"/>
      <c r="G188" s="69" t="s">
        <v>386</v>
      </c>
      <c r="I188"/>
      <c r="J188"/>
      <c r="K188"/>
      <c r="L188"/>
      <c r="M188"/>
      <c r="P188"/>
    </row>
    <row r="189" spans="4:16">
      <c r="D189"/>
      <c r="E189"/>
      <c r="G189" s="69" t="s">
        <v>201</v>
      </c>
      <c r="I189"/>
      <c r="J189"/>
      <c r="K189"/>
      <c r="L189"/>
      <c r="M189"/>
      <c r="P189"/>
    </row>
    <row r="190" spans="4:16">
      <c r="D190"/>
      <c r="E190"/>
      <c r="G190" s="69" t="s">
        <v>202</v>
      </c>
      <c r="I190"/>
      <c r="J190"/>
      <c r="K190"/>
      <c r="L190"/>
      <c r="M190"/>
      <c r="P190"/>
    </row>
    <row r="191" spans="4:16">
      <c r="D191"/>
      <c r="E191"/>
      <c r="G191" s="69" t="s">
        <v>203</v>
      </c>
      <c r="I191"/>
      <c r="J191"/>
      <c r="K191"/>
      <c r="L191"/>
      <c r="M191"/>
      <c r="P191"/>
    </row>
    <row r="192" spans="4:16">
      <c r="D192"/>
      <c r="E192"/>
      <c r="G192" s="69" t="s">
        <v>118</v>
      </c>
      <c r="I192"/>
      <c r="J192"/>
      <c r="K192"/>
      <c r="L192"/>
      <c r="M192"/>
      <c r="P192"/>
    </row>
    <row r="193" spans="4:16">
      <c r="D193"/>
      <c r="E193"/>
      <c r="G193" s="69" t="s">
        <v>66</v>
      </c>
      <c r="I193"/>
      <c r="J193"/>
      <c r="K193"/>
      <c r="L193"/>
      <c r="M193"/>
      <c r="P193"/>
    </row>
    <row r="194" spans="4:16">
      <c r="D194"/>
      <c r="E194"/>
      <c r="G194" s="69" t="s">
        <v>66</v>
      </c>
      <c r="I194"/>
      <c r="J194"/>
      <c r="K194"/>
      <c r="L194"/>
      <c r="M194"/>
      <c r="P194"/>
    </row>
    <row r="195" spans="4:16">
      <c r="D195"/>
      <c r="E195"/>
      <c r="G195" s="69" t="s">
        <v>395</v>
      </c>
      <c r="I195"/>
      <c r="J195"/>
      <c r="K195"/>
      <c r="L195"/>
      <c r="M195"/>
      <c r="P195"/>
    </row>
    <row r="196" spans="4:16">
      <c r="D196"/>
      <c r="E196"/>
      <c r="G196" s="69" t="s">
        <v>204</v>
      </c>
      <c r="I196"/>
      <c r="J196"/>
      <c r="K196"/>
      <c r="L196"/>
      <c r="M196"/>
      <c r="P196"/>
    </row>
    <row r="197" spans="4:16">
      <c r="D197"/>
      <c r="E197"/>
      <c r="G197" s="69" t="s">
        <v>474</v>
      </c>
      <c r="I197"/>
      <c r="J197"/>
      <c r="K197"/>
      <c r="L197"/>
      <c r="M197"/>
      <c r="P197"/>
    </row>
    <row r="198" spans="4:16">
      <c r="D198"/>
      <c r="E198"/>
      <c r="G198" s="69" t="s">
        <v>348</v>
      </c>
      <c r="I198"/>
      <c r="J198"/>
      <c r="K198"/>
      <c r="L198"/>
      <c r="M198"/>
      <c r="P198"/>
    </row>
    <row r="199" spans="4:16">
      <c r="D199"/>
      <c r="E199"/>
      <c r="G199" s="69" t="s">
        <v>58</v>
      </c>
      <c r="I199"/>
      <c r="J199"/>
      <c r="K199"/>
      <c r="L199"/>
      <c r="M199"/>
      <c r="P199"/>
    </row>
    <row r="200" spans="4:16">
      <c r="D200"/>
      <c r="E200"/>
      <c r="G200" s="69" t="s">
        <v>481</v>
      </c>
      <c r="I200"/>
      <c r="J200"/>
      <c r="K200"/>
      <c r="L200"/>
      <c r="M200"/>
      <c r="P200"/>
    </row>
    <row r="201" spans="4:16">
      <c r="D201"/>
      <c r="E201"/>
      <c r="G201" s="69" t="s">
        <v>468</v>
      </c>
      <c r="I201"/>
      <c r="J201"/>
      <c r="K201"/>
      <c r="L201"/>
      <c r="M201"/>
      <c r="P201"/>
    </row>
    <row r="202" spans="4:16">
      <c r="D202"/>
      <c r="E202"/>
      <c r="G202" s="69" t="s">
        <v>469</v>
      </c>
      <c r="I202"/>
      <c r="J202"/>
      <c r="K202"/>
      <c r="L202"/>
      <c r="M202"/>
      <c r="P202"/>
    </row>
    <row r="203" spans="4:16">
      <c r="D203"/>
      <c r="E203"/>
      <c r="G203" s="69" t="s">
        <v>488</v>
      </c>
      <c r="I203"/>
      <c r="J203"/>
      <c r="K203"/>
      <c r="L203"/>
      <c r="M203"/>
      <c r="P203"/>
    </row>
    <row r="204" spans="4:16">
      <c r="D204"/>
      <c r="E204"/>
      <c r="G204" s="69" t="s">
        <v>459</v>
      </c>
      <c r="I204"/>
      <c r="J204"/>
      <c r="K204"/>
      <c r="L204"/>
      <c r="M204"/>
      <c r="P204"/>
    </row>
    <row r="205" spans="4:16">
      <c r="D205"/>
      <c r="E205"/>
      <c r="G205" s="69" t="s">
        <v>460</v>
      </c>
      <c r="I205"/>
      <c r="J205"/>
      <c r="K205"/>
      <c r="L205"/>
      <c r="M205"/>
      <c r="P205"/>
    </row>
    <row r="206" spans="4:16">
      <c r="D206"/>
      <c r="E206"/>
      <c r="G206" s="69" t="s">
        <v>205</v>
      </c>
      <c r="I206"/>
      <c r="J206"/>
      <c r="K206"/>
      <c r="L206"/>
      <c r="M206"/>
      <c r="P206"/>
    </row>
    <row r="207" spans="4:16">
      <c r="D207"/>
      <c r="E207"/>
      <c r="G207" s="69" t="s">
        <v>205</v>
      </c>
      <c r="I207"/>
      <c r="J207"/>
      <c r="K207"/>
      <c r="L207"/>
      <c r="M207"/>
      <c r="P207"/>
    </row>
    <row r="208" spans="4:16">
      <c r="D208"/>
      <c r="E208"/>
      <c r="G208" s="69" t="s">
        <v>206</v>
      </c>
      <c r="I208"/>
      <c r="J208"/>
      <c r="K208"/>
      <c r="L208"/>
      <c r="M208"/>
      <c r="P208"/>
    </row>
    <row r="209" spans="4:16">
      <c r="D209"/>
      <c r="E209"/>
      <c r="G209" s="69" t="s">
        <v>114</v>
      </c>
      <c r="I209"/>
      <c r="J209"/>
      <c r="K209"/>
      <c r="L209"/>
      <c r="M209"/>
      <c r="P209"/>
    </row>
    <row r="210" spans="4:16">
      <c r="D210"/>
      <c r="E210"/>
      <c r="G210" s="69" t="s">
        <v>405</v>
      </c>
      <c r="I210"/>
      <c r="J210"/>
      <c r="K210"/>
      <c r="L210"/>
      <c r="M210"/>
      <c r="P210"/>
    </row>
    <row r="211" spans="4:16">
      <c r="D211"/>
      <c r="E211"/>
      <c r="G211" s="69" t="s">
        <v>295</v>
      </c>
      <c r="I211"/>
      <c r="J211"/>
      <c r="K211"/>
      <c r="L211"/>
      <c r="M211"/>
      <c r="P211"/>
    </row>
    <row r="212" spans="4:16">
      <c r="D212"/>
      <c r="E212"/>
      <c r="G212" s="69" t="s">
        <v>291</v>
      </c>
      <c r="I212"/>
      <c r="J212"/>
      <c r="K212"/>
      <c r="L212"/>
      <c r="M212"/>
      <c r="P212"/>
    </row>
    <row r="213" spans="4:16">
      <c r="D213"/>
      <c r="E213"/>
      <c r="G213" s="69" t="s">
        <v>482</v>
      </c>
      <c r="I213"/>
      <c r="J213"/>
      <c r="K213"/>
      <c r="L213"/>
      <c r="M213"/>
      <c r="P213"/>
    </row>
    <row r="214" spans="4:16">
      <c r="D214"/>
      <c r="E214"/>
      <c r="G214" s="69" t="s">
        <v>159</v>
      </c>
      <c r="I214"/>
      <c r="J214"/>
      <c r="K214"/>
      <c r="L214"/>
      <c r="M214"/>
      <c r="P214"/>
    </row>
    <row r="215" spans="4:16">
      <c r="D215"/>
      <c r="E215"/>
      <c r="G215" s="69" t="s">
        <v>207</v>
      </c>
      <c r="I215"/>
      <c r="J215"/>
      <c r="K215"/>
      <c r="L215"/>
      <c r="M215"/>
      <c r="P215"/>
    </row>
    <row r="216" spans="4:16">
      <c r="D216"/>
      <c r="E216"/>
      <c r="G216" s="69" t="s">
        <v>208</v>
      </c>
      <c r="I216"/>
      <c r="J216"/>
      <c r="K216"/>
      <c r="L216"/>
      <c r="M216"/>
      <c r="P216"/>
    </row>
    <row r="217" spans="4:16">
      <c r="D217"/>
      <c r="E217"/>
      <c r="G217" s="69" t="s">
        <v>296</v>
      </c>
      <c r="I217"/>
      <c r="J217"/>
      <c r="K217"/>
      <c r="L217"/>
      <c r="M217"/>
      <c r="P217"/>
    </row>
    <row r="218" spans="4:16">
      <c r="D218"/>
      <c r="E218"/>
      <c r="G218" s="69" t="s">
        <v>74</v>
      </c>
      <c r="I218"/>
      <c r="J218"/>
      <c r="K218"/>
      <c r="L218"/>
      <c r="M218"/>
      <c r="P218"/>
    </row>
    <row r="219" spans="4:16">
      <c r="D219"/>
      <c r="E219"/>
      <c r="G219" s="69" t="s">
        <v>297</v>
      </c>
      <c r="I219"/>
      <c r="J219"/>
      <c r="K219"/>
      <c r="L219"/>
      <c r="M219"/>
      <c r="P219"/>
    </row>
    <row r="220" spans="4:16">
      <c r="D220"/>
      <c r="E220"/>
      <c r="G220" s="69" t="s">
        <v>396</v>
      </c>
      <c r="I220"/>
      <c r="J220"/>
      <c r="K220"/>
      <c r="L220"/>
      <c r="M220"/>
      <c r="P220"/>
    </row>
    <row r="221" spans="4:16">
      <c r="D221"/>
      <c r="E221"/>
      <c r="G221" s="69" t="s">
        <v>111</v>
      </c>
      <c r="I221"/>
      <c r="J221"/>
      <c r="K221"/>
      <c r="L221"/>
      <c r="M221"/>
      <c r="P221"/>
    </row>
    <row r="222" spans="4:16">
      <c r="D222"/>
      <c r="E222"/>
      <c r="G222" s="69" t="s">
        <v>476</v>
      </c>
      <c r="I222"/>
      <c r="J222"/>
      <c r="K222"/>
      <c r="L222"/>
      <c r="M222"/>
      <c r="P222"/>
    </row>
    <row r="223" spans="4:16">
      <c r="D223"/>
      <c r="E223"/>
      <c r="G223" s="69" t="s">
        <v>342</v>
      </c>
      <c r="I223"/>
      <c r="J223"/>
      <c r="K223"/>
      <c r="L223"/>
      <c r="M223"/>
      <c r="P223"/>
    </row>
    <row r="224" spans="4:16">
      <c r="D224"/>
      <c r="E224"/>
      <c r="G224" s="69" t="s">
        <v>365</v>
      </c>
      <c r="I224"/>
      <c r="J224"/>
      <c r="K224"/>
      <c r="L224"/>
      <c r="M224"/>
      <c r="P224"/>
    </row>
    <row r="225" spans="4:16">
      <c r="D225"/>
      <c r="E225"/>
      <c r="G225" s="69" t="s">
        <v>364</v>
      </c>
      <c r="I225"/>
      <c r="J225"/>
      <c r="K225"/>
      <c r="L225"/>
      <c r="M225"/>
      <c r="P225"/>
    </row>
    <row r="226" spans="4:16">
      <c r="D226"/>
      <c r="E226"/>
      <c r="G226" s="69" t="s">
        <v>209</v>
      </c>
      <c r="I226"/>
      <c r="J226"/>
      <c r="K226"/>
      <c r="L226"/>
      <c r="M226"/>
      <c r="P226"/>
    </row>
    <row r="227" spans="4:16">
      <c r="D227"/>
      <c r="E227"/>
      <c r="G227" s="69" t="s">
        <v>210</v>
      </c>
      <c r="I227"/>
      <c r="J227"/>
      <c r="K227"/>
      <c r="L227"/>
      <c r="M227"/>
      <c r="P227"/>
    </row>
    <row r="228" spans="4:16">
      <c r="D228"/>
      <c r="E228"/>
      <c r="G228" s="69" t="s">
        <v>211</v>
      </c>
      <c r="I228"/>
      <c r="J228"/>
      <c r="K228"/>
      <c r="L228"/>
      <c r="M228"/>
      <c r="P228"/>
    </row>
    <row r="229" spans="4:16">
      <c r="D229"/>
      <c r="E229"/>
      <c r="G229" s="69" t="s">
        <v>315</v>
      </c>
      <c r="I229"/>
      <c r="J229"/>
      <c r="K229"/>
      <c r="L229"/>
      <c r="M229"/>
      <c r="P229"/>
    </row>
    <row r="230" spans="4:16">
      <c r="D230"/>
      <c r="E230"/>
      <c r="G230" s="69" t="s">
        <v>313</v>
      </c>
      <c r="I230"/>
      <c r="J230"/>
      <c r="K230"/>
      <c r="L230"/>
      <c r="M230"/>
      <c r="P230"/>
    </row>
    <row r="231" spans="4:16">
      <c r="D231"/>
      <c r="E231"/>
      <c r="G231" s="69" t="s">
        <v>314</v>
      </c>
      <c r="I231"/>
      <c r="J231"/>
      <c r="K231"/>
      <c r="L231"/>
      <c r="M231"/>
      <c r="P231"/>
    </row>
    <row r="232" spans="4:16">
      <c r="D232"/>
      <c r="E232"/>
      <c r="G232" s="69" t="s">
        <v>160</v>
      </c>
      <c r="I232"/>
      <c r="J232"/>
      <c r="K232"/>
      <c r="L232"/>
      <c r="M232"/>
      <c r="P232"/>
    </row>
    <row r="233" spans="4:16">
      <c r="D233"/>
      <c r="E233"/>
      <c r="G233" s="69" t="s">
        <v>69</v>
      </c>
      <c r="I233"/>
      <c r="J233"/>
      <c r="K233"/>
      <c r="L233"/>
      <c r="M233"/>
      <c r="P233"/>
    </row>
    <row r="234" spans="4:16">
      <c r="D234"/>
      <c r="E234"/>
      <c r="G234" s="69" t="s">
        <v>212</v>
      </c>
      <c r="I234"/>
      <c r="J234"/>
      <c r="K234"/>
      <c r="L234"/>
      <c r="M234"/>
      <c r="P234"/>
    </row>
    <row r="235" spans="4:16">
      <c r="D235"/>
      <c r="E235"/>
      <c r="G235" s="69" t="s">
        <v>316</v>
      </c>
      <c r="I235"/>
      <c r="J235"/>
      <c r="K235"/>
      <c r="L235"/>
      <c r="M235"/>
      <c r="P235"/>
    </row>
    <row r="236" spans="4:16">
      <c r="D236"/>
      <c r="E236"/>
      <c r="G236" s="69" t="s">
        <v>389</v>
      </c>
      <c r="I236"/>
      <c r="J236"/>
      <c r="K236"/>
      <c r="L236"/>
      <c r="M236"/>
      <c r="P236"/>
    </row>
    <row r="237" spans="4:16">
      <c r="D237"/>
      <c r="E237"/>
      <c r="G237" s="69" t="s">
        <v>310</v>
      </c>
      <c r="I237"/>
      <c r="J237"/>
      <c r="K237"/>
      <c r="L237"/>
      <c r="M237"/>
      <c r="P237"/>
    </row>
    <row r="238" spans="4:16">
      <c r="D238"/>
      <c r="E238"/>
      <c r="G238" s="69" t="s">
        <v>307</v>
      </c>
      <c r="I238"/>
      <c r="J238"/>
      <c r="K238"/>
      <c r="L238"/>
      <c r="M238"/>
      <c r="P238"/>
    </row>
    <row r="239" spans="4:16">
      <c r="D239"/>
      <c r="E239"/>
      <c r="G239" s="69" t="s">
        <v>213</v>
      </c>
      <c r="I239"/>
      <c r="J239"/>
      <c r="K239"/>
      <c r="L239"/>
      <c r="M239"/>
      <c r="P239"/>
    </row>
    <row r="240" spans="4:16">
      <c r="D240"/>
      <c r="E240"/>
      <c r="G240" s="69" t="s">
        <v>49</v>
      </c>
      <c r="I240"/>
      <c r="J240"/>
      <c r="K240"/>
      <c r="L240"/>
      <c r="M240"/>
      <c r="P240"/>
    </row>
    <row r="241" spans="4:16">
      <c r="D241"/>
      <c r="E241"/>
      <c r="G241" s="69" t="s">
        <v>302</v>
      </c>
      <c r="I241"/>
      <c r="J241"/>
      <c r="K241"/>
      <c r="L241"/>
      <c r="M241"/>
      <c r="P241"/>
    </row>
    <row r="242" spans="4:16">
      <c r="D242"/>
      <c r="E242"/>
      <c r="G242" s="69" t="s">
        <v>120</v>
      </c>
      <c r="I242"/>
      <c r="J242"/>
      <c r="K242"/>
      <c r="L242"/>
      <c r="M242"/>
      <c r="P242"/>
    </row>
    <row r="243" spans="4:16">
      <c r="D243"/>
      <c r="E243"/>
      <c r="G243" s="69" t="s">
        <v>214</v>
      </c>
      <c r="I243"/>
      <c r="J243"/>
      <c r="K243"/>
      <c r="L243"/>
      <c r="M243"/>
      <c r="P243"/>
    </row>
    <row r="244" spans="4:16">
      <c r="D244"/>
      <c r="E244"/>
      <c r="G244" s="69" t="s">
        <v>65</v>
      </c>
      <c r="I244"/>
      <c r="J244"/>
      <c r="K244"/>
      <c r="L244"/>
      <c r="M244"/>
      <c r="P244"/>
    </row>
    <row r="245" spans="4:16">
      <c r="D245"/>
      <c r="E245"/>
      <c r="G245" s="69" t="s">
        <v>311</v>
      </c>
      <c r="I245"/>
      <c r="J245"/>
      <c r="K245"/>
      <c r="L245"/>
      <c r="M245"/>
      <c r="P245"/>
    </row>
    <row r="246" spans="4:16">
      <c r="D246"/>
      <c r="E246"/>
      <c r="G246" s="69" t="s">
        <v>215</v>
      </c>
      <c r="I246"/>
      <c r="J246"/>
      <c r="K246"/>
      <c r="L246"/>
      <c r="M246"/>
      <c r="P246"/>
    </row>
    <row r="247" spans="4:16">
      <c r="D247"/>
      <c r="E247"/>
      <c r="G247" s="69" t="s">
        <v>216</v>
      </c>
      <c r="I247"/>
      <c r="J247"/>
      <c r="K247"/>
      <c r="L247"/>
      <c r="M247"/>
      <c r="P247"/>
    </row>
    <row r="248" spans="4:16">
      <c r="D248"/>
      <c r="E248"/>
      <c r="G248" s="69" t="s">
        <v>64</v>
      </c>
      <c r="I248"/>
      <c r="J248"/>
      <c r="K248"/>
      <c r="L248"/>
      <c r="M248"/>
      <c r="P248"/>
    </row>
    <row r="249" spans="4:16">
      <c r="D249"/>
      <c r="E249"/>
      <c r="G249" s="69" t="s">
        <v>217</v>
      </c>
      <c r="I249"/>
      <c r="J249"/>
      <c r="K249"/>
      <c r="L249"/>
      <c r="M249"/>
      <c r="P249"/>
    </row>
    <row r="250" spans="4:16">
      <c r="D250"/>
      <c r="E250"/>
      <c r="G250" s="69" t="s">
        <v>115</v>
      </c>
      <c r="I250"/>
      <c r="J250"/>
      <c r="K250"/>
      <c r="L250"/>
      <c r="M250"/>
      <c r="P250"/>
    </row>
    <row r="251" spans="4:16">
      <c r="D251"/>
      <c r="E251"/>
      <c r="G251" s="69" t="s">
        <v>496</v>
      </c>
      <c r="I251"/>
      <c r="J251"/>
      <c r="K251"/>
      <c r="L251"/>
      <c r="M251"/>
      <c r="P251"/>
    </row>
    <row r="252" spans="4:16">
      <c r="D252"/>
      <c r="E252"/>
      <c r="G252" s="69" t="s">
        <v>401</v>
      </c>
      <c r="I252"/>
      <c r="J252"/>
      <c r="K252"/>
      <c r="L252"/>
      <c r="M252"/>
      <c r="P252"/>
    </row>
    <row r="253" spans="4:16">
      <c r="D253"/>
      <c r="E253"/>
      <c r="G253" s="69" t="s">
        <v>29</v>
      </c>
      <c r="I253"/>
      <c r="J253"/>
      <c r="K253"/>
      <c r="L253"/>
      <c r="M253"/>
      <c r="P253"/>
    </row>
    <row r="254" spans="4:16">
      <c r="D254"/>
      <c r="E254"/>
      <c r="G254" s="69" t="s">
        <v>218</v>
      </c>
      <c r="I254"/>
      <c r="J254"/>
      <c r="K254"/>
      <c r="L254"/>
      <c r="M254"/>
      <c r="P254"/>
    </row>
    <row r="255" spans="4:16">
      <c r="D255"/>
      <c r="E255"/>
      <c r="G255" s="69" t="s">
        <v>327</v>
      </c>
      <c r="I255"/>
      <c r="J255"/>
      <c r="K255"/>
      <c r="L255"/>
      <c r="M255"/>
      <c r="P255"/>
    </row>
    <row r="256" spans="4:16">
      <c r="D256"/>
      <c r="E256"/>
      <c r="G256" s="69" t="s">
        <v>219</v>
      </c>
      <c r="I256"/>
      <c r="J256"/>
      <c r="K256"/>
      <c r="L256"/>
      <c r="M256"/>
      <c r="P256"/>
    </row>
    <row r="257" spans="4:16">
      <c r="D257"/>
      <c r="E257"/>
      <c r="G257" s="69" t="s">
        <v>56</v>
      </c>
      <c r="I257"/>
      <c r="J257"/>
      <c r="K257"/>
      <c r="L257"/>
      <c r="M257"/>
      <c r="P257"/>
    </row>
    <row r="258" spans="4:16">
      <c r="D258"/>
      <c r="E258"/>
      <c r="G258" s="69" t="s">
        <v>157</v>
      </c>
      <c r="I258"/>
      <c r="J258"/>
      <c r="K258"/>
      <c r="L258"/>
      <c r="M258"/>
      <c r="P258"/>
    </row>
    <row r="259" spans="4:16">
      <c r="D259"/>
      <c r="E259"/>
      <c r="G259" s="69" t="s">
        <v>397</v>
      </c>
      <c r="I259"/>
      <c r="J259"/>
      <c r="K259"/>
      <c r="L259"/>
      <c r="M259"/>
      <c r="P259"/>
    </row>
    <row r="260" spans="4:16">
      <c r="D260"/>
      <c r="E260"/>
      <c r="G260" s="69" t="s">
        <v>457</v>
      </c>
      <c r="I260"/>
      <c r="J260"/>
      <c r="K260"/>
      <c r="L260"/>
      <c r="M260"/>
      <c r="P260"/>
    </row>
    <row r="261" spans="4:16">
      <c r="D261"/>
      <c r="E261"/>
      <c r="G261" s="69" t="s">
        <v>220</v>
      </c>
      <c r="I261"/>
      <c r="J261"/>
      <c r="K261"/>
      <c r="L261"/>
      <c r="M261"/>
      <c r="P261"/>
    </row>
    <row r="262" spans="4:16">
      <c r="D262"/>
      <c r="E262"/>
      <c r="G262" s="69" t="s">
        <v>158</v>
      </c>
      <c r="I262"/>
      <c r="J262"/>
      <c r="K262"/>
      <c r="L262"/>
      <c r="M262"/>
      <c r="P262"/>
    </row>
    <row r="263" spans="4:16">
      <c r="D263"/>
      <c r="E263"/>
      <c r="G263" s="69" t="s">
        <v>467</v>
      </c>
      <c r="I263"/>
      <c r="J263"/>
      <c r="K263"/>
      <c r="L263"/>
      <c r="M263"/>
      <c r="P263"/>
    </row>
    <row r="264" spans="4:16">
      <c r="D264"/>
      <c r="E264"/>
      <c r="G264" s="69" t="s">
        <v>303</v>
      </c>
      <c r="I264"/>
      <c r="J264"/>
      <c r="K264"/>
      <c r="L264"/>
      <c r="M264"/>
      <c r="P264"/>
    </row>
    <row r="265" spans="4:16">
      <c r="D265"/>
      <c r="E265"/>
      <c r="G265" s="69" t="s">
        <v>221</v>
      </c>
      <c r="I265"/>
      <c r="J265"/>
      <c r="K265"/>
      <c r="L265"/>
      <c r="M265"/>
      <c r="P265"/>
    </row>
    <row r="266" spans="4:16">
      <c r="D266"/>
      <c r="E266"/>
      <c r="G266" s="69" t="s">
        <v>306</v>
      </c>
      <c r="I266"/>
      <c r="J266"/>
      <c r="K266"/>
      <c r="L266"/>
      <c r="M266"/>
      <c r="P266"/>
    </row>
    <row r="267" spans="4:16">
      <c r="D267"/>
      <c r="E267"/>
      <c r="G267" s="69" t="s">
        <v>299</v>
      </c>
      <c r="I267"/>
      <c r="J267"/>
      <c r="K267"/>
      <c r="L267"/>
      <c r="M267"/>
      <c r="P267"/>
    </row>
    <row r="268" spans="4:16">
      <c r="D268"/>
      <c r="E268"/>
      <c r="G268" s="69" t="s">
        <v>222</v>
      </c>
      <c r="I268"/>
      <c r="J268"/>
      <c r="K268"/>
      <c r="L268"/>
      <c r="M268"/>
      <c r="P268"/>
    </row>
    <row r="269" spans="4:16">
      <c r="D269"/>
      <c r="E269"/>
      <c r="G269" s="69" t="s">
        <v>27</v>
      </c>
      <c r="I269"/>
      <c r="J269"/>
      <c r="K269"/>
      <c r="L269"/>
      <c r="M269"/>
      <c r="P269"/>
    </row>
    <row r="270" spans="4:16">
      <c r="D270"/>
      <c r="E270"/>
      <c r="G270" s="69" t="s">
        <v>336</v>
      </c>
      <c r="I270"/>
      <c r="J270"/>
      <c r="K270"/>
      <c r="L270"/>
      <c r="M270"/>
      <c r="P270"/>
    </row>
    <row r="271" spans="4:16">
      <c r="D271"/>
      <c r="E271"/>
      <c r="G271" s="69" t="s">
        <v>70</v>
      </c>
      <c r="I271"/>
      <c r="J271"/>
      <c r="K271"/>
      <c r="L271"/>
      <c r="M271"/>
      <c r="P271"/>
    </row>
    <row r="272" spans="4:16">
      <c r="D272"/>
      <c r="E272"/>
      <c r="G272" s="69" t="s">
        <v>333</v>
      </c>
      <c r="I272"/>
      <c r="J272"/>
      <c r="K272"/>
      <c r="L272"/>
      <c r="M272"/>
      <c r="P272"/>
    </row>
    <row r="273" spans="4:16">
      <c r="D273"/>
      <c r="E273"/>
      <c r="G273" s="69" t="s">
        <v>54</v>
      </c>
      <c r="I273"/>
      <c r="J273"/>
      <c r="K273"/>
      <c r="L273"/>
      <c r="M273"/>
      <c r="P273"/>
    </row>
    <row r="274" spans="4:16">
      <c r="D274"/>
      <c r="E274"/>
      <c r="G274" s="69" t="s">
        <v>61</v>
      </c>
      <c r="I274"/>
      <c r="J274"/>
      <c r="K274"/>
      <c r="L274"/>
      <c r="M274"/>
      <c r="P274"/>
    </row>
    <row r="275" spans="4:16">
      <c r="D275"/>
      <c r="E275"/>
      <c r="G275" s="69" t="s">
        <v>223</v>
      </c>
      <c r="I275"/>
      <c r="J275"/>
      <c r="K275"/>
      <c r="L275"/>
      <c r="M275"/>
      <c r="P275"/>
    </row>
    <row r="276" spans="4:16">
      <c r="D276"/>
      <c r="E276"/>
      <c r="G276" s="69" t="s">
        <v>326</v>
      </c>
      <c r="I276"/>
      <c r="J276"/>
      <c r="K276"/>
      <c r="L276"/>
      <c r="M276"/>
      <c r="P276"/>
    </row>
    <row r="277" spans="4:16">
      <c r="D277"/>
      <c r="E277"/>
      <c r="G277" s="69" t="s">
        <v>366</v>
      </c>
      <c r="I277"/>
      <c r="J277"/>
      <c r="K277"/>
      <c r="L277"/>
      <c r="M277"/>
      <c r="P277"/>
    </row>
    <row r="278" spans="4:16">
      <c r="D278"/>
      <c r="E278"/>
      <c r="G278" s="69" t="s">
        <v>298</v>
      </c>
      <c r="I278"/>
      <c r="J278"/>
      <c r="K278"/>
      <c r="L278"/>
      <c r="M278"/>
      <c r="P278"/>
    </row>
    <row r="279" spans="4:16">
      <c r="D279"/>
      <c r="E279"/>
      <c r="G279" s="69" t="s">
        <v>25</v>
      </c>
      <c r="I279"/>
      <c r="J279"/>
      <c r="K279"/>
      <c r="L279"/>
      <c r="M279"/>
      <c r="P279"/>
    </row>
    <row r="280" spans="4:16">
      <c r="D280"/>
      <c r="E280"/>
      <c r="G280" s="69" t="s">
        <v>224</v>
      </c>
      <c r="I280"/>
      <c r="J280"/>
      <c r="K280"/>
      <c r="L280"/>
      <c r="M280"/>
      <c r="P280"/>
    </row>
    <row r="281" spans="4:16">
      <c r="D281"/>
      <c r="E281"/>
      <c r="G281" s="69" t="s">
        <v>224</v>
      </c>
      <c r="I281"/>
      <c r="J281"/>
      <c r="K281"/>
      <c r="L281"/>
      <c r="M281"/>
      <c r="P281"/>
    </row>
    <row r="282" spans="4:16">
      <c r="D282"/>
      <c r="E282"/>
      <c r="G282" s="69" t="s">
        <v>371</v>
      </c>
      <c r="I282"/>
      <c r="J282"/>
      <c r="K282"/>
      <c r="L282"/>
      <c r="M282"/>
      <c r="P282"/>
    </row>
    <row r="283" spans="4:16">
      <c r="D283"/>
      <c r="E283"/>
      <c r="G283" s="69" t="s">
        <v>372</v>
      </c>
      <c r="I283"/>
      <c r="J283"/>
      <c r="K283"/>
      <c r="L283"/>
      <c r="M283"/>
      <c r="P283"/>
    </row>
    <row r="284" spans="4:16">
      <c r="D284"/>
      <c r="E284"/>
      <c r="G284" s="69" t="s">
        <v>282</v>
      </c>
      <c r="I284"/>
      <c r="J284"/>
      <c r="K284"/>
      <c r="L284"/>
      <c r="M284"/>
      <c r="P284"/>
    </row>
    <row r="285" spans="4:16">
      <c r="D285"/>
      <c r="E285"/>
      <c r="G285" s="69" t="s">
        <v>225</v>
      </c>
      <c r="I285"/>
      <c r="J285"/>
      <c r="K285"/>
      <c r="L285"/>
      <c r="M285"/>
      <c r="P285"/>
    </row>
    <row r="286" spans="4:16">
      <c r="D286"/>
      <c r="E286"/>
      <c r="G286" s="69" t="s">
        <v>57</v>
      </c>
      <c r="I286"/>
      <c r="J286"/>
      <c r="K286"/>
      <c r="L286"/>
      <c r="M286"/>
      <c r="P286"/>
    </row>
    <row r="287" spans="4:16">
      <c r="D287"/>
      <c r="E287"/>
      <c r="G287" s="69" t="s">
        <v>317</v>
      </c>
      <c r="I287"/>
      <c r="J287"/>
      <c r="K287"/>
      <c r="L287"/>
      <c r="M287"/>
      <c r="P287"/>
    </row>
    <row r="288" spans="4:16">
      <c r="D288"/>
      <c r="E288"/>
      <c r="G288" s="69" t="s">
        <v>363</v>
      </c>
      <c r="I288"/>
      <c r="J288"/>
      <c r="K288"/>
      <c r="L288"/>
      <c r="M288"/>
      <c r="P288"/>
    </row>
    <row r="289" spans="4:16">
      <c r="D289"/>
      <c r="E289"/>
      <c r="G289" s="69" t="s">
        <v>226</v>
      </c>
      <c r="I289"/>
      <c r="J289"/>
      <c r="K289"/>
      <c r="L289"/>
      <c r="M289"/>
      <c r="P289"/>
    </row>
    <row r="290" spans="4:16">
      <c r="D290"/>
      <c r="E290"/>
      <c r="G290" s="69" t="s">
        <v>62</v>
      </c>
      <c r="I290"/>
      <c r="J290"/>
      <c r="K290"/>
      <c r="L290"/>
      <c r="M290"/>
      <c r="P290"/>
    </row>
    <row r="291" spans="4:16">
      <c r="D291"/>
      <c r="E291"/>
      <c r="G291" s="69" t="s">
        <v>28</v>
      </c>
      <c r="I291"/>
      <c r="J291"/>
      <c r="K291"/>
      <c r="L291"/>
      <c r="M291"/>
      <c r="P291"/>
    </row>
    <row r="292" spans="4:16">
      <c r="D292"/>
      <c r="E292"/>
      <c r="G292" s="69" t="s">
        <v>227</v>
      </c>
      <c r="I292"/>
      <c r="J292"/>
      <c r="K292"/>
      <c r="L292"/>
      <c r="M292"/>
      <c r="P292"/>
    </row>
    <row r="293" spans="4:16">
      <c r="D293"/>
      <c r="E293"/>
      <c r="G293" s="69" t="s">
        <v>452</v>
      </c>
      <c r="I293"/>
      <c r="J293"/>
      <c r="K293"/>
      <c r="L293"/>
      <c r="M293"/>
      <c r="P293"/>
    </row>
    <row r="294" spans="4:16">
      <c r="D294"/>
      <c r="E294"/>
      <c r="G294" s="69" t="s">
        <v>34</v>
      </c>
      <c r="I294"/>
      <c r="J294"/>
      <c r="K294"/>
      <c r="L294"/>
      <c r="M294"/>
      <c r="P294"/>
    </row>
    <row r="295" spans="4:16">
      <c r="D295"/>
      <c r="E295"/>
      <c r="G295" s="69" t="s">
        <v>329</v>
      </c>
      <c r="I295"/>
      <c r="J295"/>
      <c r="K295"/>
      <c r="L295"/>
      <c r="M295"/>
      <c r="P295"/>
    </row>
    <row r="296" spans="4:16">
      <c r="D296"/>
      <c r="E296"/>
      <c r="G296" s="69" t="s">
        <v>228</v>
      </c>
      <c r="I296"/>
      <c r="J296"/>
      <c r="K296"/>
      <c r="L296"/>
      <c r="M296"/>
      <c r="P296"/>
    </row>
    <row r="297" spans="4:16">
      <c r="D297"/>
      <c r="E297"/>
      <c r="G297" s="69" t="s">
        <v>461</v>
      </c>
      <c r="I297"/>
      <c r="J297"/>
      <c r="K297"/>
      <c r="L297"/>
      <c r="M297"/>
      <c r="P297"/>
    </row>
    <row r="298" spans="4:16">
      <c r="D298"/>
      <c r="E298"/>
      <c r="G298" s="69" t="s">
        <v>229</v>
      </c>
      <c r="I298"/>
      <c r="J298"/>
      <c r="K298"/>
      <c r="L298"/>
      <c r="M298"/>
      <c r="P298"/>
    </row>
    <row r="299" spans="4:16">
      <c r="D299"/>
      <c r="E299"/>
      <c r="G299" s="69" t="s">
        <v>110</v>
      </c>
      <c r="I299"/>
      <c r="J299"/>
      <c r="K299"/>
      <c r="L299"/>
      <c r="M299"/>
      <c r="P299"/>
    </row>
    <row r="300" spans="4:16">
      <c r="D300"/>
      <c r="E300"/>
      <c r="G300" s="69" t="s">
        <v>346</v>
      </c>
      <c r="I300"/>
      <c r="J300"/>
      <c r="K300"/>
      <c r="L300"/>
      <c r="M300"/>
      <c r="P300"/>
    </row>
    <row r="301" spans="4:16">
      <c r="D301"/>
      <c r="E301"/>
      <c r="G301" s="69" t="s">
        <v>398</v>
      </c>
      <c r="I301"/>
      <c r="J301"/>
      <c r="K301"/>
      <c r="L301"/>
      <c r="M301"/>
      <c r="P301"/>
    </row>
    <row r="302" spans="4:16">
      <c r="D302"/>
      <c r="E302"/>
      <c r="G302" s="69" t="s">
        <v>347</v>
      </c>
      <c r="I302"/>
      <c r="J302"/>
      <c r="K302"/>
      <c r="L302"/>
      <c r="M302"/>
      <c r="P302"/>
    </row>
    <row r="303" spans="4:16">
      <c r="D303"/>
      <c r="E303"/>
      <c r="G303" s="69" t="s">
        <v>454</v>
      </c>
      <c r="I303"/>
      <c r="J303"/>
      <c r="K303"/>
      <c r="L303"/>
      <c r="M303"/>
      <c r="P303"/>
    </row>
    <row r="304" spans="4:16">
      <c r="D304"/>
      <c r="E304"/>
      <c r="G304" s="69" t="s">
        <v>455</v>
      </c>
      <c r="I304"/>
      <c r="J304"/>
      <c r="K304"/>
      <c r="L304"/>
      <c r="M304"/>
      <c r="P304"/>
    </row>
    <row r="305" spans="4:16">
      <c r="D305"/>
      <c r="E305"/>
      <c r="G305" s="69" t="s">
        <v>230</v>
      </c>
      <c r="I305"/>
      <c r="J305"/>
      <c r="K305"/>
      <c r="L305"/>
      <c r="M305"/>
      <c r="P305"/>
    </row>
    <row r="306" spans="4:16">
      <c r="D306"/>
      <c r="E306"/>
      <c r="G306" s="69" t="s">
        <v>458</v>
      </c>
      <c r="I306"/>
      <c r="J306"/>
      <c r="K306"/>
      <c r="L306"/>
      <c r="M306"/>
      <c r="P306"/>
    </row>
    <row r="307" spans="4:16">
      <c r="D307"/>
      <c r="E307"/>
      <c r="G307" s="69" t="s">
        <v>231</v>
      </c>
      <c r="I307"/>
      <c r="J307"/>
      <c r="K307"/>
      <c r="L307"/>
      <c r="M307"/>
      <c r="P307"/>
    </row>
    <row r="308" spans="4:16">
      <c r="D308"/>
      <c r="E308"/>
      <c r="G308" s="69" t="s">
        <v>232</v>
      </c>
      <c r="I308"/>
      <c r="J308"/>
      <c r="K308"/>
      <c r="L308"/>
      <c r="M308"/>
      <c r="P308"/>
    </row>
    <row r="309" spans="4:16">
      <c r="D309"/>
      <c r="E309"/>
      <c r="G309" s="69" t="s">
        <v>233</v>
      </c>
      <c r="I309"/>
      <c r="J309"/>
      <c r="K309"/>
      <c r="L309"/>
      <c r="M309"/>
      <c r="P309"/>
    </row>
    <row r="310" spans="4:16">
      <c r="D310"/>
      <c r="E310"/>
      <c r="G310" s="69" t="s">
        <v>234</v>
      </c>
      <c r="I310"/>
      <c r="J310"/>
      <c r="K310"/>
      <c r="L310"/>
      <c r="M310"/>
      <c r="P310"/>
    </row>
    <row r="311" spans="4:16">
      <c r="D311"/>
      <c r="E311"/>
      <c r="G311" s="69" t="s">
        <v>235</v>
      </c>
      <c r="I311"/>
      <c r="J311"/>
      <c r="K311"/>
      <c r="L311"/>
      <c r="M311"/>
      <c r="P311"/>
    </row>
    <row r="312" spans="4:16">
      <c r="D312"/>
      <c r="E312"/>
      <c r="G312" s="69" t="s">
        <v>236</v>
      </c>
      <c r="I312"/>
      <c r="J312"/>
      <c r="K312"/>
      <c r="L312"/>
      <c r="M312"/>
      <c r="P312"/>
    </row>
    <row r="313" spans="4:16">
      <c r="D313"/>
      <c r="E313"/>
      <c r="G313" s="69" t="s">
        <v>286</v>
      </c>
      <c r="I313"/>
      <c r="J313"/>
      <c r="K313"/>
      <c r="L313"/>
      <c r="M313"/>
      <c r="P313"/>
    </row>
    <row r="314" spans="4:16">
      <c r="D314"/>
      <c r="E314"/>
      <c r="G314" s="69" t="s">
        <v>237</v>
      </c>
      <c r="I314"/>
      <c r="J314"/>
      <c r="K314"/>
      <c r="L314"/>
      <c r="M314"/>
      <c r="P314"/>
    </row>
    <row r="315" spans="4:16">
      <c r="D315"/>
      <c r="E315"/>
      <c r="G315" s="69" t="s">
        <v>323</v>
      </c>
      <c r="I315"/>
      <c r="J315"/>
      <c r="K315"/>
      <c r="L315"/>
      <c r="M315"/>
      <c r="P315"/>
    </row>
    <row r="316" spans="4:16">
      <c r="D316"/>
      <c r="E316"/>
      <c r="G316" s="69" t="s">
        <v>238</v>
      </c>
      <c r="I316"/>
      <c r="J316"/>
      <c r="K316"/>
      <c r="L316"/>
      <c r="M316"/>
      <c r="P316"/>
    </row>
    <row r="317" spans="4:16">
      <c r="D317"/>
      <c r="E317"/>
      <c r="G317" s="69" t="s">
        <v>320</v>
      </c>
      <c r="I317"/>
      <c r="J317"/>
      <c r="K317"/>
      <c r="L317"/>
      <c r="M317"/>
      <c r="P317"/>
    </row>
    <row r="318" spans="4:16">
      <c r="D318"/>
      <c r="E318"/>
      <c r="G318" s="69" t="s">
        <v>324</v>
      </c>
      <c r="I318"/>
      <c r="J318"/>
      <c r="K318"/>
      <c r="L318"/>
      <c r="M318"/>
      <c r="P318"/>
    </row>
    <row r="319" spans="4:16">
      <c r="D319"/>
      <c r="E319"/>
      <c r="G319" s="69" t="s">
        <v>322</v>
      </c>
      <c r="I319"/>
      <c r="J319"/>
      <c r="K319"/>
      <c r="L319"/>
      <c r="M319"/>
      <c r="P319"/>
    </row>
    <row r="320" spans="4:16">
      <c r="D320"/>
      <c r="E320"/>
      <c r="G320" s="69" t="s">
        <v>321</v>
      </c>
      <c r="I320"/>
      <c r="J320"/>
      <c r="K320"/>
      <c r="L320"/>
      <c r="M320"/>
      <c r="P320"/>
    </row>
    <row r="321" spans="4:16">
      <c r="D321"/>
      <c r="E321"/>
      <c r="G321" s="69" t="s">
        <v>274</v>
      </c>
      <c r="I321"/>
      <c r="J321"/>
      <c r="K321"/>
      <c r="L321"/>
      <c r="M321"/>
      <c r="P321"/>
    </row>
    <row r="322" spans="4:16">
      <c r="D322"/>
      <c r="E322"/>
      <c r="G322" s="69" t="s">
        <v>390</v>
      </c>
      <c r="I322"/>
      <c r="J322"/>
      <c r="K322"/>
      <c r="L322"/>
      <c r="M322"/>
      <c r="P322"/>
    </row>
    <row r="323" spans="4:16">
      <c r="D323"/>
      <c r="E323"/>
      <c r="G323" s="69" t="s">
        <v>116</v>
      </c>
      <c r="I323"/>
      <c r="J323"/>
      <c r="K323"/>
      <c r="L323"/>
      <c r="M323"/>
      <c r="P323"/>
    </row>
    <row r="324" spans="4:16">
      <c r="D324"/>
      <c r="E324"/>
      <c r="G324" s="69" t="s">
        <v>239</v>
      </c>
      <c r="I324"/>
      <c r="J324"/>
      <c r="K324"/>
      <c r="L324"/>
      <c r="M324"/>
      <c r="P324"/>
    </row>
    <row r="325" spans="4:16">
      <c r="D325"/>
      <c r="E325"/>
      <c r="G325" s="69" t="s">
        <v>240</v>
      </c>
      <c r="I325"/>
      <c r="J325"/>
      <c r="K325"/>
      <c r="L325"/>
      <c r="M325"/>
      <c r="P325"/>
    </row>
    <row r="326" spans="4:16">
      <c r="D326"/>
      <c r="E326"/>
      <c r="G326" s="69" t="s">
        <v>241</v>
      </c>
      <c r="I326"/>
      <c r="J326"/>
      <c r="K326"/>
      <c r="L326"/>
      <c r="M326"/>
      <c r="P326"/>
    </row>
    <row r="327" spans="4:16">
      <c r="D327"/>
      <c r="E327"/>
      <c r="G327" s="69" t="s">
        <v>26</v>
      </c>
      <c r="I327"/>
      <c r="J327"/>
      <c r="K327"/>
      <c r="L327"/>
      <c r="M327"/>
      <c r="P327"/>
    </row>
    <row r="328" spans="4:16">
      <c r="D328"/>
      <c r="E328"/>
      <c r="G328" s="69" t="s">
        <v>71</v>
      </c>
      <c r="I328"/>
      <c r="J328"/>
      <c r="K328"/>
      <c r="L328"/>
      <c r="M328"/>
      <c r="P328"/>
    </row>
    <row r="329" spans="4:16">
      <c r="D329"/>
      <c r="E329"/>
      <c r="G329" s="69" t="s">
        <v>641</v>
      </c>
      <c r="I329"/>
      <c r="J329"/>
      <c r="K329"/>
      <c r="L329"/>
      <c r="M329"/>
      <c r="P329"/>
    </row>
    <row r="330" spans="4:16">
      <c r="D330"/>
      <c r="E330"/>
      <c r="G330" s="69" t="s">
        <v>123</v>
      </c>
      <c r="I330"/>
      <c r="J330"/>
      <c r="K330"/>
      <c r="L330"/>
      <c r="M330"/>
      <c r="P330"/>
    </row>
    <row r="331" spans="4:16">
      <c r="D331"/>
      <c r="E331"/>
      <c r="G331" s="69" t="s">
        <v>42</v>
      </c>
      <c r="I331"/>
      <c r="J331"/>
      <c r="K331"/>
      <c r="L331"/>
      <c r="M331"/>
      <c r="P331"/>
    </row>
    <row r="332" spans="4:16">
      <c r="D332"/>
      <c r="E332"/>
      <c r="G332" s="69" t="s">
        <v>373</v>
      </c>
      <c r="I332"/>
      <c r="J332"/>
      <c r="K332"/>
      <c r="L332"/>
      <c r="M332"/>
      <c r="P332"/>
    </row>
    <row r="333" spans="4:16">
      <c r="D333"/>
      <c r="E333"/>
      <c r="G333" s="69" t="s">
        <v>43</v>
      </c>
      <c r="I333"/>
      <c r="J333"/>
      <c r="K333"/>
      <c r="L333"/>
      <c r="M333"/>
      <c r="P333"/>
    </row>
    <row r="334" spans="4:16">
      <c r="D334"/>
      <c r="E334"/>
      <c r="G334" s="69" t="s">
        <v>242</v>
      </c>
      <c r="I334"/>
      <c r="J334"/>
      <c r="K334"/>
      <c r="L334"/>
      <c r="M334"/>
      <c r="P334"/>
    </row>
    <row r="335" spans="4:16">
      <c r="D335"/>
      <c r="E335"/>
      <c r="G335" s="69" t="s">
        <v>393</v>
      </c>
      <c r="I335"/>
      <c r="J335"/>
      <c r="K335"/>
      <c r="L335"/>
      <c r="M335"/>
      <c r="P335"/>
    </row>
    <row r="336" spans="4:16">
      <c r="D336"/>
      <c r="E336"/>
      <c r="G336" s="69" t="s">
        <v>243</v>
      </c>
      <c r="I336"/>
      <c r="J336"/>
      <c r="K336"/>
      <c r="L336"/>
      <c r="M336"/>
      <c r="P336"/>
    </row>
    <row r="337" spans="4:16">
      <c r="D337"/>
      <c r="E337"/>
      <c r="G337" s="69" t="s">
        <v>473</v>
      </c>
      <c r="I337"/>
      <c r="J337"/>
      <c r="K337"/>
      <c r="L337"/>
      <c r="M337"/>
      <c r="P337"/>
    </row>
    <row r="338" spans="4:16">
      <c r="D338"/>
      <c r="E338"/>
      <c r="G338" s="69" t="s">
        <v>466</v>
      </c>
      <c r="I338"/>
      <c r="J338"/>
      <c r="K338"/>
      <c r="L338"/>
      <c r="M338"/>
      <c r="P338"/>
    </row>
    <row r="339" spans="4:16">
      <c r="D339"/>
      <c r="E339"/>
      <c r="G339" s="69" t="s">
        <v>403</v>
      </c>
      <c r="I339"/>
      <c r="J339"/>
      <c r="K339"/>
      <c r="L339"/>
      <c r="M339"/>
      <c r="P339"/>
    </row>
    <row r="340" spans="4:16">
      <c r="D340"/>
      <c r="E340"/>
      <c r="G340" s="69" t="s">
        <v>350</v>
      </c>
      <c r="I340"/>
      <c r="J340"/>
      <c r="K340"/>
      <c r="L340"/>
      <c r="M340"/>
      <c r="P340"/>
    </row>
    <row r="341" spans="4:16">
      <c r="D341"/>
      <c r="E341"/>
      <c r="G341" s="69" t="s">
        <v>45</v>
      </c>
      <c r="I341"/>
      <c r="J341"/>
      <c r="K341"/>
      <c r="L341"/>
      <c r="M341"/>
      <c r="P341"/>
    </row>
    <row r="342" spans="4:16">
      <c r="D342"/>
      <c r="E342"/>
      <c r="G342" s="69" t="s">
        <v>244</v>
      </c>
      <c r="I342"/>
      <c r="J342"/>
      <c r="K342"/>
      <c r="L342"/>
      <c r="M342"/>
      <c r="P342"/>
    </row>
    <row r="343" spans="4:16">
      <c r="D343"/>
      <c r="E343"/>
      <c r="G343" s="69" t="s">
        <v>497</v>
      </c>
      <c r="I343"/>
      <c r="J343"/>
      <c r="K343"/>
      <c r="L343"/>
      <c r="M343"/>
      <c r="P343"/>
    </row>
    <row r="344" spans="4:16">
      <c r="D344"/>
      <c r="E344"/>
      <c r="G344" s="69" t="s">
        <v>245</v>
      </c>
      <c r="I344"/>
      <c r="J344"/>
      <c r="K344"/>
      <c r="L344"/>
      <c r="M344"/>
      <c r="P344"/>
    </row>
    <row r="345" spans="4:16">
      <c r="D345"/>
      <c r="E345"/>
      <c r="G345" s="69" t="s">
        <v>246</v>
      </c>
      <c r="I345"/>
      <c r="J345"/>
      <c r="K345"/>
      <c r="L345"/>
      <c r="M345"/>
      <c r="P345"/>
    </row>
    <row r="346" spans="4:16">
      <c r="D346"/>
      <c r="E346"/>
      <c r="G346" s="69" t="s">
        <v>463</v>
      </c>
      <c r="I346"/>
      <c r="J346"/>
      <c r="K346"/>
      <c r="L346"/>
      <c r="M346"/>
      <c r="P346"/>
    </row>
    <row r="347" spans="4:16">
      <c r="D347"/>
      <c r="E347"/>
      <c r="G347" s="69" t="s">
        <v>247</v>
      </c>
      <c r="I347"/>
      <c r="J347"/>
      <c r="K347"/>
      <c r="L347"/>
      <c r="M347"/>
      <c r="P347"/>
    </row>
    <row r="348" spans="4:16">
      <c r="D348"/>
      <c r="E348"/>
      <c r="G348" s="69" t="s">
        <v>375</v>
      </c>
      <c r="I348"/>
      <c r="J348"/>
      <c r="K348"/>
      <c r="L348"/>
      <c r="M348"/>
      <c r="P348"/>
    </row>
    <row r="349" spans="4:16">
      <c r="D349"/>
      <c r="E349"/>
      <c r="G349" s="69" t="s">
        <v>122</v>
      </c>
      <c r="I349"/>
      <c r="J349"/>
      <c r="K349"/>
      <c r="L349"/>
      <c r="M349"/>
      <c r="P349"/>
    </row>
    <row r="350" spans="4:16">
      <c r="D350"/>
      <c r="E350"/>
      <c r="G350" s="69" t="s">
        <v>450</v>
      </c>
      <c r="I350"/>
      <c r="J350"/>
      <c r="K350"/>
      <c r="L350"/>
      <c r="M350"/>
      <c r="P350"/>
    </row>
    <row r="351" spans="4:16">
      <c r="D351"/>
      <c r="E351"/>
      <c r="G351" s="69" t="s">
        <v>362</v>
      </c>
      <c r="I351"/>
      <c r="J351"/>
      <c r="K351"/>
      <c r="L351"/>
      <c r="M351"/>
      <c r="P351"/>
    </row>
    <row r="352" spans="4:16">
      <c r="D352"/>
      <c r="E352"/>
      <c r="G352" s="69" t="s">
        <v>359</v>
      </c>
      <c r="I352"/>
      <c r="J352"/>
      <c r="K352"/>
      <c r="L352"/>
      <c r="M352"/>
      <c r="P352"/>
    </row>
    <row r="353" spans="4:16">
      <c r="D353"/>
      <c r="E353"/>
      <c r="G353" s="69" t="s">
        <v>248</v>
      </c>
      <c r="I353"/>
      <c r="J353"/>
      <c r="K353"/>
      <c r="L353"/>
      <c r="M353"/>
      <c r="P353"/>
    </row>
    <row r="354" spans="4:16">
      <c r="D354"/>
      <c r="E354"/>
      <c r="G354" s="69" t="s">
        <v>249</v>
      </c>
      <c r="I354"/>
      <c r="J354"/>
      <c r="K354"/>
      <c r="L354"/>
      <c r="M354"/>
      <c r="P354"/>
    </row>
    <row r="355" spans="4:16">
      <c r="D355"/>
      <c r="E355"/>
      <c r="G355" s="69" t="s">
        <v>250</v>
      </c>
      <c r="I355"/>
      <c r="J355"/>
      <c r="K355"/>
      <c r="L355"/>
      <c r="M355"/>
      <c r="P355"/>
    </row>
    <row r="356" spans="4:16">
      <c r="D356"/>
      <c r="E356"/>
      <c r="G356" s="69" t="s">
        <v>251</v>
      </c>
      <c r="I356"/>
      <c r="J356"/>
      <c r="K356"/>
      <c r="L356"/>
      <c r="M356"/>
      <c r="P356"/>
    </row>
    <row r="357" spans="4:16">
      <c r="D357"/>
      <c r="E357"/>
      <c r="G357" s="69" t="s">
        <v>252</v>
      </c>
      <c r="I357"/>
      <c r="J357"/>
      <c r="K357"/>
      <c r="L357"/>
      <c r="M357"/>
      <c r="P357"/>
    </row>
    <row r="358" spans="4:16">
      <c r="D358"/>
      <c r="E358"/>
      <c r="G358" s="69" t="s">
        <v>253</v>
      </c>
      <c r="I358"/>
      <c r="J358"/>
      <c r="K358"/>
      <c r="L358"/>
      <c r="M358"/>
      <c r="P358"/>
    </row>
    <row r="359" spans="4:16">
      <c r="D359"/>
      <c r="E359"/>
      <c r="G359" s="69" t="s">
        <v>254</v>
      </c>
      <c r="I359"/>
      <c r="J359"/>
      <c r="K359"/>
      <c r="L359"/>
      <c r="M359"/>
      <c r="P359"/>
    </row>
    <row r="360" spans="4:16">
      <c r="D360"/>
      <c r="E360"/>
      <c r="G360" s="69" t="s">
        <v>255</v>
      </c>
      <c r="I360"/>
      <c r="J360"/>
      <c r="K360"/>
      <c r="L360"/>
      <c r="M360"/>
      <c r="P360"/>
    </row>
    <row r="361" spans="4:16">
      <c r="D361"/>
      <c r="E361"/>
      <c r="G361" s="69" t="s">
        <v>256</v>
      </c>
      <c r="I361"/>
      <c r="J361"/>
      <c r="K361"/>
      <c r="L361"/>
      <c r="M361"/>
      <c r="P361"/>
    </row>
    <row r="362" spans="4:16">
      <c r="D362"/>
      <c r="E362"/>
      <c r="G362" s="69" t="s">
        <v>257</v>
      </c>
      <c r="I362"/>
      <c r="J362"/>
      <c r="K362"/>
      <c r="L362"/>
      <c r="M362"/>
      <c r="P362"/>
    </row>
    <row r="363" spans="4:16">
      <c r="D363"/>
      <c r="E363"/>
      <c r="G363" s="69" t="s">
        <v>258</v>
      </c>
      <c r="I363"/>
      <c r="J363"/>
      <c r="K363"/>
      <c r="L363"/>
      <c r="M363"/>
      <c r="P363"/>
    </row>
    <row r="364" spans="4:16">
      <c r="D364"/>
      <c r="E364"/>
      <c r="G364" s="69" t="s">
        <v>259</v>
      </c>
      <c r="I364"/>
      <c r="J364"/>
      <c r="K364"/>
      <c r="L364"/>
      <c r="M364"/>
      <c r="P364"/>
    </row>
    <row r="365" spans="4:16">
      <c r="D365"/>
      <c r="E365"/>
      <c r="G365" s="69" t="s">
        <v>392</v>
      </c>
      <c r="I365"/>
      <c r="J365"/>
      <c r="K365"/>
      <c r="L365"/>
      <c r="M365"/>
      <c r="P365"/>
    </row>
    <row r="366" spans="4:16">
      <c r="D366"/>
      <c r="E366"/>
      <c r="G366" s="69" t="s">
        <v>260</v>
      </c>
      <c r="I366"/>
      <c r="J366"/>
      <c r="K366"/>
      <c r="L366"/>
      <c r="M366"/>
      <c r="P366"/>
    </row>
    <row r="367" spans="4:16">
      <c r="D367"/>
      <c r="E367"/>
      <c r="G367" s="69" t="s">
        <v>402</v>
      </c>
      <c r="I367"/>
      <c r="J367"/>
      <c r="K367"/>
      <c r="L367"/>
      <c r="M367"/>
      <c r="P367"/>
    </row>
    <row r="368" spans="4:16">
      <c r="D368"/>
      <c r="E368"/>
      <c r="G368" s="69" t="s">
        <v>305</v>
      </c>
      <c r="I368"/>
      <c r="J368"/>
      <c r="K368"/>
      <c r="L368"/>
      <c r="M368"/>
      <c r="P368"/>
    </row>
    <row r="369" spans="4:16">
      <c r="D369"/>
      <c r="E369"/>
      <c r="G369" s="69" t="s">
        <v>355</v>
      </c>
      <c r="I369"/>
      <c r="J369"/>
      <c r="K369"/>
      <c r="L369"/>
      <c r="M369"/>
      <c r="P369"/>
    </row>
    <row r="370" spans="4:16">
      <c r="D370"/>
      <c r="E370"/>
      <c r="G370" s="69" t="s">
        <v>301</v>
      </c>
      <c r="I370"/>
      <c r="J370"/>
      <c r="K370"/>
      <c r="L370"/>
      <c r="M370"/>
      <c r="P370"/>
    </row>
    <row r="371" spans="4:16">
      <c r="D371"/>
      <c r="E371"/>
      <c r="G371" s="69" t="s">
        <v>261</v>
      </c>
      <c r="I371"/>
      <c r="J371"/>
      <c r="K371"/>
      <c r="L371"/>
      <c r="M371"/>
      <c r="P371"/>
    </row>
    <row r="372" spans="4:16">
      <c r="D372"/>
      <c r="E372"/>
      <c r="G372" s="69" t="s">
        <v>262</v>
      </c>
      <c r="I372"/>
      <c r="J372"/>
      <c r="K372"/>
      <c r="L372"/>
      <c r="M372"/>
      <c r="P372"/>
    </row>
    <row r="373" spans="4:16">
      <c r="D373"/>
      <c r="E373"/>
      <c r="G373" s="69" t="s">
        <v>40</v>
      </c>
      <c r="I373"/>
      <c r="J373"/>
      <c r="K373"/>
      <c r="L373"/>
      <c r="M373"/>
      <c r="P373"/>
    </row>
    <row r="374" spans="4:16">
      <c r="D374"/>
      <c r="E374"/>
      <c r="G374" s="69" t="s">
        <v>39</v>
      </c>
      <c r="I374"/>
      <c r="J374"/>
      <c r="K374"/>
      <c r="L374"/>
      <c r="M374"/>
      <c r="P374"/>
    </row>
    <row r="375" spans="4:16">
      <c r="D375"/>
      <c r="E375"/>
      <c r="G375" s="69" t="s">
        <v>356</v>
      </c>
      <c r="I375"/>
      <c r="J375"/>
      <c r="K375"/>
      <c r="L375"/>
      <c r="M375"/>
      <c r="P375"/>
    </row>
    <row r="376" spans="4:16">
      <c r="D376"/>
      <c r="E376"/>
      <c r="G376" s="69" t="s">
        <v>41</v>
      </c>
      <c r="I376"/>
      <c r="J376"/>
      <c r="K376"/>
      <c r="L376"/>
      <c r="M376"/>
      <c r="P376"/>
    </row>
    <row r="377" spans="4:16">
      <c r="D377"/>
      <c r="E377"/>
      <c r="G377" s="69" t="s">
        <v>263</v>
      </c>
      <c r="I377"/>
      <c r="J377"/>
      <c r="K377"/>
      <c r="L377"/>
      <c r="M377"/>
      <c r="P377"/>
    </row>
    <row r="378" spans="4:16">
      <c r="D378"/>
      <c r="E378"/>
      <c r="G378" s="69" t="s">
        <v>264</v>
      </c>
      <c r="I378"/>
      <c r="J378"/>
      <c r="K378"/>
      <c r="L378"/>
      <c r="M378"/>
      <c r="P378"/>
    </row>
    <row r="379" spans="4:16">
      <c r="D379"/>
      <c r="E379"/>
      <c r="G379" s="69" t="s">
        <v>265</v>
      </c>
      <c r="I379"/>
      <c r="J379"/>
      <c r="K379"/>
      <c r="L379"/>
      <c r="M379"/>
      <c r="P379"/>
    </row>
    <row r="380" spans="4:16">
      <c r="D380"/>
      <c r="E380"/>
      <c r="G380" s="69" t="s">
        <v>498</v>
      </c>
      <c r="I380"/>
      <c r="J380"/>
      <c r="K380"/>
      <c r="L380"/>
      <c r="M380"/>
      <c r="P380"/>
    </row>
    <row r="381" spans="4:16">
      <c r="D381"/>
      <c r="E381"/>
      <c r="G381" s="69" t="s">
        <v>48</v>
      </c>
      <c r="I381"/>
      <c r="J381"/>
      <c r="K381"/>
      <c r="L381"/>
      <c r="M381"/>
      <c r="P381"/>
    </row>
    <row r="382" spans="4:16">
      <c r="D382"/>
      <c r="E382"/>
      <c r="G382" s="69" t="s">
        <v>266</v>
      </c>
      <c r="I382"/>
      <c r="J382"/>
      <c r="K382"/>
      <c r="L382"/>
      <c r="M382"/>
      <c r="P382"/>
    </row>
    <row r="383" spans="4:16">
      <c r="D383"/>
      <c r="E383"/>
      <c r="G383" s="69" t="s">
        <v>358</v>
      </c>
      <c r="I383"/>
      <c r="J383"/>
      <c r="K383"/>
      <c r="L383"/>
      <c r="M383"/>
      <c r="P383"/>
    </row>
    <row r="384" spans="4:16">
      <c r="D384"/>
      <c r="E384"/>
      <c r="G384" s="69" t="s">
        <v>267</v>
      </c>
      <c r="I384"/>
      <c r="J384"/>
      <c r="K384"/>
      <c r="L384"/>
      <c r="M384"/>
      <c r="P384"/>
    </row>
    <row r="385" spans="4:16">
      <c r="D385"/>
      <c r="E385"/>
      <c r="G385" s="69" t="s">
        <v>370</v>
      </c>
      <c r="I385"/>
      <c r="J385"/>
      <c r="K385"/>
      <c r="L385"/>
      <c r="M385"/>
      <c r="P385"/>
    </row>
    <row r="386" spans="4:16">
      <c r="D386"/>
      <c r="E386"/>
      <c r="G386" s="69" t="s">
        <v>495</v>
      </c>
      <c r="I386"/>
      <c r="J386"/>
      <c r="K386"/>
      <c r="L386"/>
      <c r="M386"/>
      <c r="P386"/>
    </row>
    <row r="387" spans="4:16">
      <c r="D387"/>
      <c r="E387"/>
      <c r="G387" s="69" t="s">
        <v>268</v>
      </c>
      <c r="I387"/>
      <c r="J387"/>
      <c r="K387"/>
      <c r="L387"/>
      <c r="M387"/>
      <c r="P387"/>
    </row>
    <row r="388" spans="4:16">
      <c r="D388"/>
      <c r="E388"/>
      <c r="G388" s="69" t="s">
        <v>367</v>
      </c>
      <c r="I388"/>
      <c r="J388"/>
      <c r="K388"/>
      <c r="L388"/>
      <c r="M388"/>
      <c r="P388"/>
    </row>
    <row r="389" spans="4:16">
      <c r="D389"/>
      <c r="E389"/>
      <c r="G389" s="69" t="s">
        <v>285</v>
      </c>
      <c r="I389"/>
      <c r="J389"/>
      <c r="K389"/>
      <c r="L389"/>
      <c r="M389"/>
      <c r="P389"/>
    </row>
    <row r="390" spans="4:16">
      <c r="D390"/>
      <c r="E390"/>
      <c r="G390" s="69" t="s">
        <v>453</v>
      </c>
      <c r="I390"/>
      <c r="J390"/>
      <c r="K390"/>
      <c r="L390"/>
      <c r="M390"/>
      <c r="P390"/>
    </row>
    <row r="391" spans="4:16">
      <c r="D391"/>
      <c r="E391"/>
      <c r="G391" s="69" t="s">
        <v>124</v>
      </c>
      <c r="I391"/>
      <c r="J391"/>
      <c r="K391"/>
      <c r="L391"/>
      <c r="M391"/>
      <c r="P391"/>
    </row>
    <row r="392" spans="4:16">
      <c r="D392"/>
      <c r="E392"/>
      <c r="G392" s="69" t="s">
        <v>341</v>
      </c>
      <c r="I392"/>
      <c r="J392"/>
      <c r="K392"/>
      <c r="L392"/>
      <c r="M392"/>
      <c r="P392"/>
    </row>
    <row r="393" spans="4:16">
      <c r="D393"/>
      <c r="E393"/>
      <c r="G393" s="69" t="s">
        <v>72</v>
      </c>
      <c r="I393"/>
      <c r="J393"/>
      <c r="K393"/>
      <c r="L393"/>
      <c r="M393"/>
      <c r="P393"/>
    </row>
    <row r="394" spans="4:16">
      <c r="D394"/>
      <c r="E394"/>
      <c r="G394" s="69" t="s">
        <v>128</v>
      </c>
      <c r="I394"/>
      <c r="J394"/>
      <c r="K394"/>
      <c r="L394"/>
      <c r="M394"/>
      <c r="P394"/>
    </row>
    <row r="395" spans="4:16">
      <c r="D395"/>
      <c r="E395"/>
      <c r="G395" s="69" t="s">
        <v>269</v>
      </c>
      <c r="I395"/>
      <c r="J395"/>
      <c r="K395"/>
      <c r="L395"/>
      <c r="M395"/>
      <c r="P395"/>
    </row>
    <row r="396" spans="4:16">
      <c r="D396"/>
      <c r="E396"/>
      <c r="G396" s="69" t="s">
        <v>404</v>
      </c>
      <c r="I396"/>
      <c r="J396"/>
      <c r="K396"/>
      <c r="L396"/>
      <c r="M396"/>
      <c r="P396"/>
    </row>
    <row r="397" spans="4:16">
      <c r="G397" s="69" t="s">
        <v>127</v>
      </c>
      <c r="I397"/>
    </row>
    <row r="398" spans="4:16">
      <c r="G398" s="69" t="s">
        <v>270</v>
      </c>
    </row>
    <row r="399" spans="4:16">
      <c r="G399" s="69" t="s">
        <v>125</v>
      </c>
    </row>
    <row r="400" spans="4:16">
      <c r="G400" s="69" t="s">
        <v>400</v>
      </c>
    </row>
    <row r="401" spans="7:7">
      <c r="G401" s="69" t="s">
        <v>109</v>
      </c>
    </row>
    <row r="402" spans="7:7">
      <c r="G402" s="70" t="s">
        <v>117</v>
      </c>
    </row>
    <row r="403" spans="7:7">
      <c r="G403" s="69" t="s">
        <v>352</v>
      </c>
    </row>
    <row r="404" spans="7:7">
      <c r="G404" s="69" t="s">
        <v>330</v>
      </c>
    </row>
    <row r="405" spans="7:7">
      <c r="G405" s="69" t="s">
        <v>331</v>
      </c>
    </row>
    <row r="406" spans="7:7">
      <c r="G406" s="69" t="s">
        <v>271</v>
      </c>
    </row>
    <row r="407" spans="7:7">
      <c r="G407" s="69" t="s">
        <v>337</v>
      </c>
    </row>
  </sheetData>
  <autoFilter ref="C5:L366">
    <filterColumn colId="1" showButton="0"/>
    <filterColumn colId="2" showButton="0"/>
    <filterColumn colId="5"/>
  </autoFilter>
  <sortState ref="G48:G380">
    <sortCondition ref="G48"/>
  </sortState>
  <mergeCells count="1">
    <mergeCell ref="D5:F5"/>
  </mergeCells>
  <conditionalFormatting sqref="U6:U61">
    <cfRule type="cellIs" dxfId="190" priority="32" stopIfTrue="1" operator="equal">
      <formula>"Extra Plano"</formula>
    </cfRule>
  </conditionalFormatting>
  <conditionalFormatting sqref="T6:T61">
    <cfRule type="cellIs" dxfId="189" priority="31" stopIfTrue="1" operator="equal">
      <formula>"Alterada"</formula>
    </cfRule>
  </conditionalFormatting>
  <conditionalFormatting sqref="P6:P61">
    <cfRule type="cellIs" dxfId="188" priority="28" stopIfTrue="1" operator="equal">
      <formula>"Inserir o motivo"</formula>
    </cfRule>
    <cfRule type="cellIs" dxfId="187" priority="29" stopIfTrue="1" operator="equal">
      <formula>"situação a alterar"</formula>
    </cfRule>
    <cfRule type="cellIs" dxfId="186" priority="30" stopIfTrue="1" operator="equal">
      <formula>"sem data marcada"</formula>
    </cfRule>
  </conditionalFormatting>
  <conditionalFormatting sqref="O6:O61">
    <cfRule type="cellIs" dxfId="185" priority="25" stopIfTrue="1" operator="equal">
      <formula>"Cancelada"</formula>
    </cfRule>
    <cfRule type="cellIs" dxfId="184" priority="26" stopIfTrue="1" operator="equal">
      <formula>"Por definir"</formula>
    </cfRule>
    <cfRule type="cellIs" dxfId="183" priority="27" stopIfTrue="1" operator="equal">
      <formula>"Alterada"</formula>
    </cfRule>
  </conditionalFormatting>
  <conditionalFormatting sqref="N6:N61">
    <cfRule type="cellIs" dxfId="182" priority="23" stopIfTrue="1" operator="equal">
      <formula>"Extra Plano"</formula>
    </cfRule>
    <cfRule type="cellIs" dxfId="181" priority="24" stopIfTrue="1" operator="equal">
      <formula>"do mês anterior"</formula>
    </cfRule>
  </conditionalFormatting>
  <conditionalFormatting sqref="E6:E61">
    <cfRule type="cellIs" dxfId="180" priority="22" stopIfTrue="1" operator="greaterThan">
      <formula>0</formula>
    </cfRule>
  </conditionalFormatting>
  <conditionalFormatting sqref="D6:D61">
    <cfRule type="cellIs" dxfId="179" priority="21" stopIfTrue="1" operator="equal">
      <formula>"T"</formula>
    </cfRule>
  </conditionalFormatting>
  <conditionalFormatting sqref="F6:F61">
    <cfRule type="cellIs" dxfId="178" priority="18" stopIfTrue="1" operator="equal">
      <formula>"sábado"</formula>
    </cfRule>
    <cfRule type="cellIs" dxfId="177" priority="19" stopIfTrue="1" operator="equal">
      <formula>"domingo"</formula>
    </cfRule>
    <cfRule type="cellIs" dxfId="176" priority="20" stopIfTrue="1" operator="equal">
      <formula>"Todo o mês"</formula>
    </cfRule>
  </conditionalFormatting>
  <conditionalFormatting sqref="A6:A61">
    <cfRule type="cellIs" dxfId="175" priority="17" stopIfTrue="1" operator="equal">
      <formula>0</formula>
    </cfRule>
  </conditionalFormatting>
  <conditionalFormatting sqref="U38">
    <cfRule type="cellIs" dxfId="174" priority="16" stopIfTrue="1" operator="equal">
      <formula>"Extra Plano"</formula>
    </cfRule>
  </conditionalFormatting>
  <conditionalFormatting sqref="T38">
    <cfRule type="cellIs" dxfId="173" priority="15" stopIfTrue="1" operator="equal">
      <formula>"Alterada"</formula>
    </cfRule>
  </conditionalFormatting>
  <conditionalFormatting sqref="P38">
    <cfRule type="cellIs" dxfId="172" priority="12" stopIfTrue="1" operator="equal">
      <formula>"Inserir o motivo"</formula>
    </cfRule>
    <cfRule type="cellIs" dxfId="171" priority="13" stopIfTrue="1" operator="equal">
      <formula>"situação a alterar"</formula>
    </cfRule>
    <cfRule type="cellIs" dxfId="170" priority="14" stopIfTrue="1" operator="equal">
      <formula>"sem data marcada"</formula>
    </cfRule>
  </conditionalFormatting>
  <conditionalFormatting sqref="O38">
    <cfRule type="cellIs" dxfId="169" priority="9" stopIfTrue="1" operator="equal">
      <formula>"Cancelada"</formula>
    </cfRule>
    <cfRule type="cellIs" dxfId="168" priority="10" stopIfTrue="1" operator="equal">
      <formula>"Por definir"</formula>
    </cfRule>
    <cfRule type="cellIs" dxfId="167" priority="11" stopIfTrue="1" operator="equal">
      <formula>"Alterada"</formula>
    </cfRule>
  </conditionalFormatting>
  <conditionalFormatting sqref="N38">
    <cfRule type="cellIs" dxfId="166" priority="7" stopIfTrue="1" operator="equal">
      <formula>"Extra Plano"</formula>
    </cfRule>
    <cfRule type="cellIs" dxfId="165" priority="8" stopIfTrue="1" operator="equal">
      <formula>"do mês anterior"</formula>
    </cfRule>
  </conditionalFormatting>
  <conditionalFormatting sqref="E38">
    <cfRule type="cellIs" dxfId="164" priority="6" stopIfTrue="1" operator="greaterThan">
      <formula>0</formula>
    </cfRule>
  </conditionalFormatting>
  <conditionalFormatting sqref="D38">
    <cfRule type="cellIs" dxfId="163" priority="5" stopIfTrue="1" operator="equal">
      <formula>"T"</formula>
    </cfRule>
  </conditionalFormatting>
  <conditionalFormatting sqref="F38">
    <cfRule type="cellIs" dxfId="162" priority="2" stopIfTrue="1" operator="equal">
      <formula>"sábado"</formula>
    </cfRule>
    <cfRule type="cellIs" dxfId="161" priority="3" stopIfTrue="1" operator="equal">
      <formula>"domingo"</formula>
    </cfRule>
    <cfRule type="cellIs" dxfId="160" priority="4" stopIfTrue="1" operator="equal">
      <formula>"Todo o mês"</formula>
    </cfRule>
  </conditionalFormatting>
  <conditionalFormatting sqref="A38">
    <cfRule type="cellIs" dxfId="159" priority="1" stopIfTrue="1" operator="equal">
      <formula>0</formula>
    </cfRule>
  </conditionalFormatting>
  <dataValidations count="23">
    <dataValidation type="list" allowBlank="1" showInputMessage="1" showErrorMessage="1" sqref="G358">
      <formula1>$D$296:$D$388</formula1>
    </dataValidation>
    <dataValidation type="list" allowBlank="1" showInputMessage="1" sqref="Q983056:Q983101 Q917520:Q917565 Q65552:Q65597 Q131088:Q131133 Q196624:Q196669 Q262160:Q262205 Q327696:Q327741 Q393232:Q393277 Q458768:Q458813 Q524304:Q524349 Q589840:Q589885 Q655376:Q655421 Q720912:Q720957 Q786448:Q786493 Q851984:Q852029">
      <formula1>#REF!</formula1>
    </dataValidation>
    <dataValidation allowBlank="1" showInputMessage="1" sqref="R983056:R983101 R917520:R917565 R851984:R852029 R786448:R786493 R720912:R720957 R655376:R655421 R589840:R589885 R524304:R524349 R458768:R458813 R393232:R393277 R327696:R327741 R262160:R262205 R196624:R196669 R131088:R131133 R65552:R65597 R6:R61"/>
    <dataValidation type="list" errorStyle="warning" showInputMessage="1" sqref="B61:C61">
      <formula1>$B$63:$B$67</formula1>
    </dataValidation>
    <dataValidation type="list" allowBlank="1" showInputMessage="1" sqref="N61">
      <formula1>$N$63:$N$65</formula1>
    </dataValidation>
    <dataValidation type="list" allowBlank="1" showInputMessage="1" sqref="P61">
      <formula1>$P$63:$P$68</formula1>
    </dataValidation>
    <dataValidation type="list" errorStyle="warning" showInputMessage="1" sqref="B6:B37 B39:B60">
      <formula1>#REF!</formula1>
    </dataValidation>
    <dataValidation type="list" allowBlank="1" showInputMessage="1" showErrorMessage="1" sqref="P6:P60">
      <formula1>$P$63:$P$68</formula1>
    </dataValidation>
    <dataValidation type="list" allowBlank="1" showInputMessage="1" showErrorMessage="1" sqref="N6:N60">
      <formula1>$N$63:$N$65</formula1>
    </dataValidation>
    <dataValidation type="list" allowBlank="1" showInputMessage="1" showErrorMessage="1" sqref="K6:K60">
      <formula1>$K$63:$K$69</formula1>
    </dataValidation>
    <dataValidation type="list" allowBlank="1" showInputMessage="1" showErrorMessage="1" sqref="C6:C37 C39:C60">
      <formula1>$C$63:$C$74</formula1>
    </dataValidation>
    <dataValidation type="list" allowBlank="1" showInputMessage="1" showErrorMessage="1" sqref="E6:E61">
      <formula1>$E$63:$E$94</formula1>
    </dataValidation>
    <dataValidation type="list" allowBlank="1" showInputMessage="1" showErrorMessage="1" sqref="F6:F61">
      <formula1>$F$63:$F$70</formula1>
    </dataValidation>
    <dataValidation type="list" allowBlank="1" showInputMessage="1" showErrorMessage="1" sqref="D6:D61">
      <formula1>$D$63:$D$94</formula1>
    </dataValidation>
    <dataValidation type="list" allowBlank="1" showInputMessage="1" showErrorMessage="1" sqref="O6:O61">
      <formula1>$O$63:$O$67</formula1>
    </dataValidation>
    <dataValidation type="list" allowBlank="1" showInputMessage="1" sqref="Q6:Q61">
      <formula1>$Q$63:$Q$64</formula1>
    </dataValidation>
    <dataValidation type="list" allowBlank="1" showInputMessage="1" showErrorMessage="1" sqref="I6:I61">
      <formula1>$I$63:$I$110</formula1>
    </dataValidation>
    <dataValidation type="list" allowBlank="1" showInputMessage="1" showErrorMessage="1" sqref="H6:H37 H39:H61">
      <formula1>$H$63:$H$73</formula1>
    </dataValidation>
    <dataValidation type="list" allowBlank="1" showInputMessage="1" showErrorMessage="1" sqref="C38">
      <formula1>$C$63:$C$73</formula1>
    </dataValidation>
    <dataValidation type="list" errorStyle="warning" showInputMessage="1" sqref="B38">
      <formula1>#REF!</formula1>
    </dataValidation>
    <dataValidation type="list" allowBlank="1" showInputMessage="1" showErrorMessage="1" sqref="H38">
      <formula1>$H$63:$H$72</formula1>
    </dataValidation>
    <dataValidation type="list" allowBlank="1" showInputMessage="1" showErrorMessage="1" sqref="G6:G37 G39:G61">
      <formula1>$G$63:$G$407</formula1>
    </dataValidation>
    <dataValidation type="list" allowBlank="1" showInputMessage="1" showErrorMessage="1" sqref="G38">
      <formula1>$G$63:$G$401</formula1>
    </dataValidation>
  </dataValidations>
  <pageMargins left="0.38" right="0.23622047244094491" top="0.48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46"/>
  </sheetPr>
  <dimension ref="A2:U405"/>
  <sheetViews>
    <sheetView showGridLines="0" zoomScale="90" zoomScaleNormal="90" workbookViewId="0">
      <pane ySplit="4" topLeftCell="A5" activePane="bottomLeft" state="frozen"/>
      <selection activeCell="C1" sqref="C1:C1048576"/>
      <selection pane="bottomLeft" activeCell="C1" sqref="C1:C1048576"/>
    </sheetView>
  </sheetViews>
  <sheetFormatPr defaultRowHeight="12.75"/>
  <cols>
    <col min="1" max="1" width="6.7109375" customWidth="1"/>
    <col min="2" max="2" width="30.7109375" customWidth="1"/>
    <col min="3" max="3" width="12.5703125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customWidth="1"/>
  </cols>
  <sheetData>
    <row r="2" spans="1:21" ht="15">
      <c r="D2" s="55" t="s">
        <v>137</v>
      </c>
      <c r="H2" s="6"/>
      <c r="L2" s="54" t="s">
        <v>136</v>
      </c>
      <c r="N2" s="6"/>
      <c r="O2" s="1"/>
    </row>
    <row r="4" spans="1:21" s="5" customFormat="1" ht="24.95" customHeight="1">
      <c r="A4" s="28" t="s">
        <v>134</v>
      </c>
      <c r="B4" s="28" t="s">
        <v>132</v>
      </c>
      <c r="C4" s="10" t="s">
        <v>135</v>
      </c>
      <c r="D4" s="132" t="s">
        <v>108</v>
      </c>
      <c r="E4" s="133"/>
      <c r="F4" s="134"/>
      <c r="G4" s="10" t="s">
        <v>32</v>
      </c>
      <c r="H4" s="10" t="s">
        <v>10</v>
      </c>
      <c r="I4" s="35" t="s">
        <v>130</v>
      </c>
      <c r="J4" s="60" t="s">
        <v>150</v>
      </c>
      <c r="K4" s="60" t="s">
        <v>275</v>
      </c>
      <c r="L4" s="60" t="s">
        <v>151</v>
      </c>
      <c r="M4" s="22" t="s">
        <v>131</v>
      </c>
      <c r="N4" s="10" t="s">
        <v>19</v>
      </c>
      <c r="O4" s="10" t="s">
        <v>9</v>
      </c>
      <c r="P4" s="10" t="s">
        <v>23</v>
      </c>
      <c r="Q4" s="62" t="s">
        <v>406</v>
      </c>
      <c r="R4" s="62" t="s">
        <v>407</v>
      </c>
      <c r="T4" s="41" t="s">
        <v>33</v>
      </c>
      <c r="U4" s="41" t="s">
        <v>277</v>
      </c>
    </row>
    <row r="5" spans="1:21" ht="15" customHeight="1">
      <c r="A5" s="32" t="str">
        <f>IF(B5="","",)</f>
        <v/>
      </c>
      <c r="B5" s="30"/>
      <c r="C5" s="59" t="s">
        <v>148</v>
      </c>
      <c r="D5" s="21" t="s">
        <v>36</v>
      </c>
      <c r="E5" s="18"/>
      <c r="F5" s="11" t="s">
        <v>38</v>
      </c>
      <c r="G5" s="7" t="s">
        <v>342</v>
      </c>
      <c r="H5" s="4" t="s">
        <v>14</v>
      </c>
      <c r="I5" s="73" t="s">
        <v>388</v>
      </c>
      <c r="J5" s="38"/>
      <c r="K5" s="38" t="s">
        <v>276</v>
      </c>
      <c r="L5" s="39">
        <v>20</v>
      </c>
      <c r="M5" s="26"/>
      <c r="N5" s="4" t="s">
        <v>20</v>
      </c>
      <c r="O5" s="23" t="s">
        <v>24</v>
      </c>
      <c r="P5" s="9" t="str">
        <f t="shared" ref="P5:P38" si="0">IF(O5="Cancelada","Inserir o motivo",IF(O5="Alterada","Inserir o motivo",IF(O5="Definida","situação a alterar",IF(O5="","",IF(O5="Por definir","sem data marcada",IF(O5="Realizada","-----"))))))</f>
        <v>situação a alterar</v>
      </c>
      <c r="Q5" s="63"/>
      <c r="R5" s="64"/>
      <c r="T5" s="40" t="str">
        <f>CONCATENATE(N5,O5)</f>
        <v>Plano AnualDefinida</v>
      </c>
      <c r="U5" s="40" t="str">
        <f>CONCATENATE(N5,H5)</f>
        <v>Plano AnualBiblioteca</v>
      </c>
    </row>
    <row r="6" spans="1:21" ht="15" customHeight="1">
      <c r="A6" s="32" t="str">
        <f>IF(B6="","",)</f>
        <v/>
      </c>
      <c r="B6" s="30"/>
      <c r="C6" s="59" t="s">
        <v>148</v>
      </c>
      <c r="D6" s="21">
        <v>1</v>
      </c>
      <c r="E6" s="18"/>
      <c r="F6" s="11" t="s">
        <v>6</v>
      </c>
      <c r="G6" s="7" t="s">
        <v>27</v>
      </c>
      <c r="H6" s="4" t="s">
        <v>14</v>
      </c>
      <c r="I6" s="73" t="s">
        <v>387</v>
      </c>
      <c r="J6" s="38"/>
      <c r="K6" s="38" t="s">
        <v>276</v>
      </c>
      <c r="L6" s="39">
        <v>35</v>
      </c>
      <c r="M6" s="26"/>
      <c r="N6" s="4" t="s">
        <v>20</v>
      </c>
      <c r="O6" s="23" t="s">
        <v>24</v>
      </c>
      <c r="P6" s="9" t="str">
        <f t="shared" si="0"/>
        <v>situação a alterar</v>
      </c>
      <c r="Q6" s="63"/>
      <c r="R6" s="64"/>
      <c r="T6" s="40" t="str">
        <f>CONCATENATE(N6,O6)</f>
        <v>Plano AnualDefinida</v>
      </c>
      <c r="U6" s="40" t="str">
        <f>CONCATENATE(N6,H6)</f>
        <v>Plano AnualBiblioteca</v>
      </c>
    </row>
    <row r="7" spans="1:21" ht="15" customHeight="1">
      <c r="A7" s="32" t="str">
        <f>IF(B7="","",)</f>
        <v/>
      </c>
      <c r="B7" s="30"/>
      <c r="C7" s="59" t="s">
        <v>148</v>
      </c>
      <c r="D7" s="21">
        <v>2</v>
      </c>
      <c r="E7" s="18"/>
      <c r="F7" s="11" t="s">
        <v>0</v>
      </c>
      <c r="G7" s="7" t="s">
        <v>336</v>
      </c>
      <c r="H7" s="4" t="s">
        <v>14</v>
      </c>
      <c r="I7" s="73" t="s">
        <v>387</v>
      </c>
      <c r="J7" s="38"/>
      <c r="K7" s="38" t="s">
        <v>276</v>
      </c>
      <c r="L7" s="39">
        <v>40</v>
      </c>
      <c r="M7" s="26"/>
      <c r="N7" s="4" t="s">
        <v>20</v>
      </c>
      <c r="O7" s="23" t="s">
        <v>24</v>
      </c>
      <c r="P7" s="9" t="str">
        <f t="shared" si="0"/>
        <v>situação a alterar</v>
      </c>
      <c r="Q7" s="63"/>
      <c r="R7" s="64"/>
      <c r="T7" s="40" t="str">
        <f>CONCATENATE(N7,O7)</f>
        <v>Plano AnualDefinida</v>
      </c>
      <c r="U7" s="40" t="str">
        <f>CONCATENATE(N7,H7)</f>
        <v>Plano AnualBiblioteca</v>
      </c>
    </row>
    <row r="8" spans="1:21" ht="15" customHeight="1">
      <c r="A8" s="32" t="str">
        <f t="shared" ref="A8:A69" si="1">IF(B8="","",)</f>
        <v/>
      </c>
      <c r="B8" s="30"/>
      <c r="C8" s="59" t="s">
        <v>148</v>
      </c>
      <c r="D8" s="21">
        <v>4</v>
      </c>
      <c r="E8" s="18"/>
      <c r="F8" s="11" t="s">
        <v>2</v>
      </c>
      <c r="G8" s="7" t="s">
        <v>15</v>
      </c>
      <c r="H8" s="4" t="s">
        <v>153</v>
      </c>
      <c r="I8" s="73" t="s">
        <v>441</v>
      </c>
      <c r="J8" s="38"/>
      <c r="K8" s="38" t="s">
        <v>276</v>
      </c>
      <c r="L8" s="39">
        <v>500</v>
      </c>
      <c r="M8" s="26"/>
      <c r="N8" s="4" t="s">
        <v>20</v>
      </c>
      <c r="O8" s="23" t="s">
        <v>24</v>
      </c>
      <c r="P8" s="9" t="str">
        <f t="shared" si="0"/>
        <v>situação a alterar</v>
      </c>
      <c r="Q8" s="63"/>
      <c r="R8" s="64"/>
      <c r="T8" s="40" t="str">
        <f t="shared" ref="T8:T70" si="2">CONCATENATE(N8,O8)</f>
        <v>Plano AnualDefinida</v>
      </c>
      <c r="U8" s="40" t="str">
        <f t="shared" ref="U8:U70" si="3">CONCATENATE(N8,H8)</f>
        <v>Plano AnualCultura</v>
      </c>
    </row>
    <row r="9" spans="1:21" ht="15" customHeight="1">
      <c r="A9" s="32" t="str">
        <f>IF(B9="","",)</f>
        <v/>
      </c>
      <c r="B9" s="30"/>
      <c r="C9" s="59" t="s">
        <v>148</v>
      </c>
      <c r="D9" s="21">
        <v>7</v>
      </c>
      <c r="E9" s="18"/>
      <c r="F9" s="11" t="s">
        <v>5</v>
      </c>
      <c r="G9" s="7" t="s">
        <v>27</v>
      </c>
      <c r="H9" s="4" t="s">
        <v>14</v>
      </c>
      <c r="I9" s="73" t="s">
        <v>387</v>
      </c>
      <c r="J9" s="38"/>
      <c r="K9" s="38" t="s">
        <v>276</v>
      </c>
      <c r="L9" s="39">
        <v>35</v>
      </c>
      <c r="M9" s="26"/>
      <c r="N9" s="4" t="s">
        <v>20</v>
      </c>
      <c r="O9" s="23" t="s">
        <v>24</v>
      </c>
      <c r="P9" s="9" t="str">
        <f t="shared" si="0"/>
        <v>situação a alterar</v>
      </c>
      <c r="Q9" s="63"/>
      <c r="R9" s="64"/>
      <c r="T9" s="40" t="str">
        <f>CONCATENATE(N9,O9)</f>
        <v>Plano AnualDefinida</v>
      </c>
      <c r="U9" s="40" t="str">
        <f>CONCATENATE(N9,H9)</f>
        <v>Plano AnualBiblioteca</v>
      </c>
    </row>
    <row r="10" spans="1:21" ht="15" customHeight="1">
      <c r="A10" s="32" t="str">
        <f>IF(B10="","",)</f>
        <v/>
      </c>
      <c r="B10" s="30"/>
      <c r="C10" s="59" t="s">
        <v>148</v>
      </c>
      <c r="D10" s="21">
        <v>8</v>
      </c>
      <c r="E10" s="18"/>
      <c r="F10" s="11" t="s">
        <v>6</v>
      </c>
      <c r="G10" s="7" t="s">
        <v>27</v>
      </c>
      <c r="H10" s="4" t="s">
        <v>14</v>
      </c>
      <c r="I10" s="73" t="s">
        <v>387</v>
      </c>
      <c r="J10" s="38"/>
      <c r="K10" s="38" t="s">
        <v>276</v>
      </c>
      <c r="L10" s="39">
        <v>35</v>
      </c>
      <c r="M10" s="26"/>
      <c r="N10" s="4" t="s">
        <v>20</v>
      </c>
      <c r="O10" s="23" t="s">
        <v>24</v>
      </c>
      <c r="P10" s="9" t="str">
        <f t="shared" si="0"/>
        <v>situação a alterar</v>
      </c>
      <c r="Q10" s="63"/>
      <c r="R10" s="64"/>
      <c r="T10" s="40" t="str">
        <f>CONCATENATE(N10,O10)</f>
        <v>Plano AnualDefinida</v>
      </c>
      <c r="U10" s="40" t="str">
        <f>CONCATENATE(N10,H10)</f>
        <v>Plano AnualBiblioteca</v>
      </c>
    </row>
    <row r="11" spans="1:21" ht="15" customHeight="1">
      <c r="A11" s="32" t="str">
        <f>IF(B11="","",)</f>
        <v/>
      </c>
      <c r="B11" s="30"/>
      <c r="C11" s="59" t="s">
        <v>148</v>
      </c>
      <c r="D11" s="21">
        <v>9</v>
      </c>
      <c r="E11" s="18"/>
      <c r="F11" s="11" t="s">
        <v>0</v>
      </c>
      <c r="G11" s="7" t="s">
        <v>336</v>
      </c>
      <c r="H11" s="4" t="s">
        <v>14</v>
      </c>
      <c r="I11" s="73" t="s">
        <v>387</v>
      </c>
      <c r="J11" s="38"/>
      <c r="K11" s="38" t="s">
        <v>276</v>
      </c>
      <c r="L11" s="39">
        <v>40</v>
      </c>
      <c r="M11" s="26"/>
      <c r="N11" s="4" t="s">
        <v>20</v>
      </c>
      <c r="O11" s="23" t="s">
        <v>24</v>
      </c>
      <c r="P11" s="9" t="str">
        <f t="shared" si="0"/>
        <v>situação a alterar</v>
      </c>
      <c r="Q11" s="63"/>
      <c r="R11" s="64"/>
      <c r="T11" s="40" t="str">
        <f>CONCATENATE(N11,O11)</f>
        <v>Plano AnualDefinida</v>
      </c>
      <c r="U11" s="40" t="str">
        <f>CONCATENATE(N11,H11)</f>
        <v>Plano AnualBiblioteca</v>
      </c>
    </row>
    <row r="12" spans="1:21" ht="15" customHeight="1">
      <c r="A12" s="32" t="str">
        <f>IF(B12="","",)</f>
        <v/>
      </c>
      <c r="B12" s="30"/>
      <c r="C12" s="59" t="s">
        <v>148</v>
      </c>
      <c r="D12" s="21">
        <v>11</v>
      </c>
      <c r="E12" s="18"/>
      <c r="F12" s="11" t="s">
        <v>2</v>
      </c>
      <c r="G12" s="7" t="s">
        <v>304</v>
      </c>
      <c r="H12" s="4" t="s">
        <v>11</v>
      </c>
      <c r="I12" s="73" t="s">
        <v>424</v>
      </c>
      <c r="J12" s="38"/>
      <c r="K12" s="38" t="s">
        <v>276</v>
      </c>
      <c r="L12" s="39">
        <v>100</v>
      </c>
      <c r="M12" s="26"/>
      <c r="N12" s="4" t="s">
        <v>20</v>
      </c>
      <c r="O12" s="23" t="s">
        <v>24</v>
      </c>
      <c r="P12" s="9" t="str">
        <f t="shared" si="0"/>
        <v>situação a alterar</v>
      </c>
      <c r="Q12" s="63"/>
      <c r="R12" s="64"/>
      <c r="T12" s="40" t="str">
        <f>CONCATENATE(N12,O12)</f>
        <v>Plano AnualDefinida</v>
      </c>
      <c r="U12" s="40" t="str">
        <f>CONCATENATE(N12,H12)</f>
        <v>Plano AnualDesporto</v>
      </c>
    </row>
    <row r="13" spans="1:21" ht="15" customHeight="1">
      <c r="A13" s="32" t="str">
        <f t="shared" si="1"/>
        <v/>
      </c>
      <c r="B13" s="30"/>
      <c r="C13" s="59" t="s">
        <v>148</v>
      </c>
      <c r="D13" s="21">
        <v>11</v>
      </c>
      <c r="E13" s="18"/>
      <c r="F13" s="11" t="s">
        <v>2</v>
      </c>
      <c r="G13" s="7" t="s">
        <v>15</v>
      </c>
      <c r="H13" s="4" t="s">
        <v>153</v>
      </c>
      <c r="I13" s="73" t="s">
        <v>441</v>
      </c>
      <c r="J13" s="38"/>
      <c r="K13" s="38" t="s">
        <v>276</v>
      </c>
      <c r="L13" s="39">
        <v>500</v>
      </c>
      <c r="M13" s="26"/>
      <c r="N13" s="4" t="s">
        <v>20</v>
      </c>
      <c r="O13" s="23" t="s">
        <v>24</v>
      </c>
      <c r="P13" s="9" t="str">
        <f t="shared" si="0"/>
        <v>situação a alterar</v>
      </c>
      <c r="Q13" s="63"/>
      <c r="R13" s="64"/>
      <c r="T13" s="40" t="str">
        <f t="shared" si="2"/>
        <v>Plano AnualDefinida</v>
      </c>
      <c r="U13" s="40" t="str">
        <f t="shared" si="3"/>
        <v>Plano AnualCultura</v>
      </c>
    </row>
    <row r="14" spans="1:21" ht="15" customHeight="1">
      <c r="A14" s="32" t="str">
        <f t="shared" si="1"/>
        <v/>
      </c>
      <c r="B14" s="30"/>
      <c r="C14" s="59" t="s">
        <v>148</v>
      </c>
      <c r="D14" s="21">
        <v>11</v>
      </c>
      <c r="E14" s="18"/>
      <c r="F14" s="11" t="s">
        <v>2</v>
      </c>
      <c r="G14" s="7" t="s">
        <v>287</v>
      </c>
      <c r="H14" s="4" t="s">
        <v>75</v>
      </c>
      <c r="I14" s="73" t="s">
        <v>426</v>
      </c>
      <c r="J14" s="38"/>
      <c r="K14" s="38" t="s">
        <v>276</v>
      </c>
      <c r="L14" s="39">
        <v>80</v>
      </c>
      <c r="M14" s="26"/>
      <c r="N14" s="4" t="s">
        <v>20</v>
      </c>
      <c r="O14" s="23" t="s">
        <v>24</v>
      </c>
      <c r="P14" s="9" t="str">
        <f t="shared" si="0"/>
        <v>situação a alterar</v>
      </c>
      <c r="Q14" s="63"/>
      <c r="R14" s="64"/>
      <c r="T14" s="40" t="str">
        <f t="shared" si="2"/>
        <v>Plano AnualDefinida</v>
      </c>
      <c r="U14" s="40" t="str">
        <f t="shared" si="3"/>
        <v>Plano AnualAção Social</v>
      </c>
    </row>
    <row r="15" spans="1:21" ht="15" customHeight="1">
      <c r="A15" s="32" t="str">
        <f t="shared" si="1"/>
        <v/>
      </c>
      <c r="B15" s="30"/>
      <c r="C15" s="59" t="s">
        <v>148</v>
      </c>
      <c r="D15" s="21">
        <v>14</v>
      </c>
      <c r="E15" s="18"/>
      <c r="F15" s="11" t="s">
        <v>5</v>
      </c>
      <c r="G15" s="7" t="s">
        <v>27</v>
      </c>
      <c r="H15" s="4" t="s">
        <v>14</v>
      </c>
      <c r="I15" s="73" t="s">
        <v>387</v>
      </c>
      <c r="J15" s="38"/>
      <c r="K15" s="38" t="s">
        <v>276</v>
      </c>
      <c r="L15" s="39">
        <v>35</v>
      </c>
      <c r="M15" s="26"/>
      <c r="N15" s="4" t="s">
        <v>20</v>
      </c>
      <c r="O15" s="23" t="s">
        <v>24</v>
      </c>
      <c r="P15" s="9" t="str">
        <f t="shared" si="0"/>
        <v>situação a alterar</v>
      </c>
      <c r="Q15" s="63"/>
      <c r="R15" s="64"/>
      <c r="T15" s="40" t="str">
        <f t="shared" si="2"/>
        <v>Plano AnualDefinida</v>
      </c>
      <c r="U15" s="40" t="str">
        <f t="shared" si="3"/>
        <v>Plano AnualBiblioteca</v>
      </c>
    </row>
    <row r="16" spans="1:21" ht="15" customHeight="1">
      <c r="A16" s="32" t="str">
        <f t="shared" si="1"/>
        <v/>
      </c>
      <c r="B16" s="30"/>
      <c r="C16" s="59" t="s">
        <v>148</v>
      </c>
      <c r="D16" s="21">
        <v>14</v>
      </c>
      <c r="E16" s="18" t="s">
        <v>95</v>
      </c>
      <c r="F16" s="11" t="s">
        <v>5</v>
      </c>
      <c r="G16" s="7" t="s">
        <v>288</v>
      </c>
      <c r="H16" s="4" t="s">
        <v>75</v>
      </c>
      <c r="I16" s="73" t="s">
        <v>426</v>
      </c>
      <c r="J16" s="38"/>
      <c r="K16" s="38" t="s">
        <v>276</v>
      </c>
      <c r="L16" s="39">
        <v>30</v>
      </c>
      <c r="M16" s="26"/>
      <c r="N16" s="4" t="s">
        <v>20</v>
      </c>
      <c r="O16" s="23" t="s">
        <v>24</v>
      </c>
      <c r="P16" s="9" t="str">
        <f t="shared" si="0"/>
        <v>situação a alterar</v>
      </c>
      <c r="Q16" s="63"/>
      <c r="R16" s="64"/>
      <c r="T16" s="40" t="str">
        <f t="shared" si="2"/>
        <v>Plano AnualDefinida</v>
      </c>
      <c r="U16" s="40" t="str">
        <f t="shared" si="3"/>
        <v>Plano AnualAção Social</v>
      </c>
    </row>
    <row r="17" spans="1:21" ht="15" customHeight="1">
      <c r="A17" s="32" t="str">
        <f t="shared" si="1"/>
        <v/>
      </c>
      <c r="B17" s="30"/>
      <c r="C17" s="59" t="s">
        <v>148</v>
      </c>
      <c r="D17" s="21">
        <v>15</v>
      </c>
      <c r="E17" s="18"/>
      <c r="F17" s="11" t="s">
        <v>6</v>
      </c>
      <c r="G17" s="7" t="s">
        <v>27</v>
      </c>
      <c r="H17" s="4" t="s">
        <v>14</v>
      </c>
      <c r="I17" s="73" t="s">
        <v>387</v>
      </c>
      <c r="J17" s="38"/>
      <c r="K17" s="38" t="s">
        <v>276</v>
      </c>
      <c r="L17" s="39">
        <v>35</v>
      </c>
      <c r="M17" s="26"/>
      <c r="N17" s="4" t="s">
        <v>20</v>
      </c>
      <c r="O17" s="23" t="s">
        <v>24</v>
      </c>
      <c r="P17" s="9" t="str">
        <f t="shared" si="0"/>
        <v>situação a alterar</v>
      </c>
      <c r="Q17" s="63"/>
      <c r="R17" s="64"/>
      <c r="T17" s="40" t="str">
        <f t="shared" si="2"/>
        <v>Plano AnualDefinida</v>
      </c>
      <c r="U17" s="40" t="str">
        <f t="shared" si="3"/>
        <v>Plano AnualBiblioteca</v>
      </c>
    </row>
    <row r="18" spans="1:21" ht="15" customHeight="1">
      <c r="A18" s="32" t="str">
        <f t="shared" si="1"/>
        <v/>
      </c>
      <c r="B18" s="30"/>
      <c r="C18" s="59" t="s">
        <v>148</v>
      </c>
      <c r="D18" s="21">
        <v>16</v>
      </c>
      <c r="E18" s="18"/>
      <c r="F18" s="11" t="s">
        <v>0</v>
      </c>
      <c r="G18" s="7" t="s">
        <v>336</v>
      </c>
      <c r="H18" s="4" t="s">
        <v>14</v>
      </c>
      <c r="I18" s="73" t="s">
        <v>387</v>
      </c>
      <c r="J18" s="38"/>
      <c r="K18" s="38" t="s">
        <v>276</v>
      </c>
      <c r="L18" s="39">
        <v>40</v>
      </c>
      <c r="M18" s="26"/>
      <c r="N18" s="4" t="s">
        <v>20</v>
      </c>
      <c r="O18" s="23" t="s">
        <v>24</v>
      </c>
      <c r="P18" s="9" t="str">
        <f t="shared" si="0"/>
        <v>situação a alterar</v>
      </c>
      <c r="Q18" s="63"/>
      <c r="R18" s="64"/>
      <c r="T18" s="40" t="str">
        <f t="shared" si="2"/>
        <v>Plano AnualDefinida</v>
      </c>
      <c r="U18" s="40" t="str">
        <f t="shared" si="3"/>
        <v>Plano AnualBiblioteca</v>
      </c>
    </row>
    <row r="19" spans="1:21" ht="15" customHeight="1">
      <c r="A19" s="32" t="str">
        <f t="shared" si="1"/>
        <v/>
      </c>
      <c r="B19" s="30"/>
      <c r="C19" s="59" t="s">
        <v>148</v>
      </c>
      <c r="D19" s="21">
        <v>17</v>
      </c>
      <c r="E19" s="18"/>
      <c r="F19" s="11" t="s">
        <v>1</v>
      </c>
      <c r="G19" s="7" t="s">
        <v>344</v>
      </c>
      <c r="H19" s="4" t="s">
        <v>152</v>
      </c>
      <c r="I19" s="73" t="s">
        <v>447</v>
      </c>
      <c r="J19" s="38"/>
      <c r="K19" s="38" t="s">
        <v>276</v>
      </c>
      <c r="L19" s="39">
        <v>40</v>
      </c>
      <c r="M19" s="26"/>
      <c r="N19" s="4" t="s">
        <v>20</v>
      </c>
      <c r="O19" s="23" t="s">
        <v>24</v>
      </c>
      <c r="P19" s="9" t="str">
        <f t="shared" si="0"/>
        <v>situação a alterar</v>
      </c>
      <c r="Q19" s="63"/>
      <c r="R19" s="64"/>
      <c r="T19" s="40" t="str">
        <f t="shared" si="2"/>
        <v>Plano AnualDefinida</v>
      </c>
      <c r="U19" s="40" t="str">
        <f t="shared" si="3"/>
        <v>Plano AnualEducação</v>
      </c>
    </row>
    <row r="20" spans="1:21" ht="15" customHeight="1">
      <c r="A20" s="32" t="str">
        <f t="shared" si="1"/>
        <v/>
      </c>
      <c r="B20" s="30"/>
      <c r="C20" s="59" t="s">
        <v>148</v>
      </c>
      <c r="D20" s="21">
        <v>18</v>
      </c>
      <c r="E20" s="18"/>
      <c r="F20" s="11" t="s">
        <v>2</v>
      </c>
      <c r="G20" s="7" t="s">
        <v>15</v>
      </c>
      <c r="H20" s="4" t="s">
        <v>153</v>
      </c>
      <c r="I20" s="73" t="s">
        <v>441</v>
      </c>
      <c r="J20" s="38"/>
      <c r="K20" s="38" t="s">
        <v>276</v>
      </c>
      <c r="L20" s="39">
        <v>500</v>
      </c>
      <c r="M20" s="26"/>
      <c r="N20" s="4" t="s">
        <v>20</v>
      </c>
      <c r="O20" s="23" t="s">
        <v>24</v>
      </c>
      <c r="P20" s="9" t="str">
        <f t="shared" si="0"/>
        <v>situação a alterar</v>
      </c>
      <c r="Q20" s="63"/>
      <c r="R20" s="64"/>
      <c r="T20" s="40" t="str">
        <f t="shared" si="2"/>
        <v>Plano AnualDefinida</v>
      </c>
      <c r="U20" s="40" t="str">
        <f t="shared" si="3"/>
        <v>Plano AnualCultura</v>
      </c>
    </row>
    <row r="21" spans="1:21" ht="15" customHeight="1">
      <c r="A21" s="32" t="str">
        <f>IF(B21="","",)</f>
        <v/>
      </c>
      <c r="B21" s="30"/>
      <c r="C21" s="59" t="s">
        <v>148</v>
      </c>
      <c r="D21" s="21">
        <v>21</v>
      </c>
      <c r="E21" s="18"/>
      <c r="F21" s="11" t="s">
        <v>5</v>
      </c>
      <c r="G21" s="7" t="s">
        <v>27</v>
      </c>
      <c r="H21" s="4" t="s">
        <v>14</v>
      </c>
      <c r="I21" s="73" t="s">
        <v>387</v>
      </c>
      <c r="J21" s="38"/>
      <c r="K21" s="38" t="s">
        <v>276</v>
      </c>
      <c r="L21" s="39">
        <v>35</v>
      </c>
      <c r="M21" s="26"/>
      <c r="N21" s="4" t="s">
        <v>20</v>
      </c>
      <c r="O21" s="23" t="s">
        <v>24</v>
      </c>
      <c r="P21" s="9" t="str">
        <f t="shared" si="0"/>
        <v>situação a alterar</v>
      </c>
      <c r="Q21" s="63"/>
      <c r="R21" s="64"/>
      <c r="T21" s="40" t="str">
        <f>CONCATENATE(N21,O21)</f>
        <v>Plano AnualDefinida</v>
      </c>
      <c r="U21" s="40" t="str">
        <f>CONCATENATE(N21,H21)</f>
        <v>Plano AnualBiblioteca</v>
      </c>
    </row>
    <row r="22" spans="1:21" ht="15" customHeight="1">
      <c r="A22" s="32" t="str">
        <f>IF(B22="","",)</f>
        <v/>
      </c>
      <c r="B22" s="30"/>
      <c r="C22" s="59" t="s">
        <v>148</v>
      </c>
      <c r="D22" s="21">
        <v>22</v>
      </c>
      <c r="E22" s="18"/>
      <c r="F22" s="11" t="s">
        <v>6</v>
      </c>
      <c r="G22" s="7" t="s">
        <v>328</v>
      </c>
      <c r="H22" s="4" t="s">
        <v>153</v>
      </c>
      <c r="I22" s="73" t="s">
        <v>434</v>
      </c>
      <c r="J22" s="38"/>
      <c r="K22" s="38" t="s">
        <v>276</v>
      </c>
      <c r="L22" s="39">
        <v>50</v>
      </c>
      <c r="M22" s="26"/>
      <c r="N22" s="4" t="s">
        <v>20</v>
      </c>
      <c r="O22" s="23" t="s">
        <v>24</v>
      </c>
      <c r="P22" s="9" t="str">
        <f t="shared" si="0"/>
        <v>situação a alterar</v>
      </c>
      <c r="Q22" s="63"/>
      <c r="R22" s="64"/>
      <c r="T22" s="40" t="str">
        <f>CONCATENATE(N22,O22)</f>
        <v>Plano AnualDefinida</v>
      </c>
      <c r="U22" s="40" t="str">
        <f>CONCATENATE(N22,H22)</f>
        <v>Plano AnualCultura</v>
      </c>
    </row>
    <row r="23" spans="1:21" ht="15" customHeight="1">
      <c r="A23" s="32" t="str">
        <f>IF(B23="","",)</f>
        <v/>
      </c>
      <c r="B23" s="30"/>
      <c r="C23" s="59" t="s">
        <v>148</v>
      </c>
      <c r="D23" s="21">
        <v>22</v>
      </c>
      <c r="E23" s="18"/>
      <c r="F23" s="11" t="s">
        <v>6</v>
      </c>
      <c r="G23" s="7" t="s">
        <v>27</v>
      </c>
      <c r="H23" s="4" t="s">
        <v>14</v>
      </c>
      <c r="I23" s="73" t="s">
        <v>387</v>
      </c>
      <c r="J23" s="38"/>
      <c r="K23" s="38" t="s">
        <v>276</v>
      </c>
      <c r="L23" s="39">
        <v>35</v>
      </c>
      <c r="M23" s="26"/>
      <c r="N23" s="4" t="s">
        <v>20</v>
      </c>
      <c r="O23" s="23" t="s">
        <v>24</v>
      </c>
      <c r="P23" s="9" t="str">
        <f t="shared" si="0"/>
        <v>situação a alterar</v>
      </c>
      <c r="Q23" s="63"/>
      <c r="R23" s="64"/>
      <c r="T23" s="40" t="str">
        <f>CONCATENATE(N23,O23)</f>
        <v>Plano AnualDefinida</v>
      </c>
      <c r="U23" s="40" t="str">
        <f>CONCATENATE(N23,H23)</f>
        <v>Plano AnualBiblioteca</v>
      </c>
    </row>
    <row r="24" spans="1:21" ht="15" customHeight="1">
      <c r="A24" s="32" t="str">
        <f>IF(B24="","",)</f>
        <v/>
      </c>
      <c r="B24" s="30"/>
      <c r="C24" s="59" t="s">
        <v>148</v>
      </c>
      <c r="D24" s="21">
        <v>23</v>
      </c>
      <c r="E24" s="18"/>
      <c r="F24" s="11" t="s">
        <v>0</v>
      </c>
      <c r="G24" s="7" t="s">
        <v>336</v>
      </c>
      <c r="H24" s="4" t="s">
        <v>14</v>
      </c>
      <c r="I24" s="73" t="s">
        <v>387</v>
      </c>
      <c r="J24" s="38"/>
      <c r="K24" s="38" t="s">
        <v>276</v>
      </c>
      <c r="L24" s="39">
        <v>40</v>
      </c>
      <c r="M24" s="26"/>
      <c r="N24" s="4" t="s">
        <v>20</v>
      </c>
      <c r="O24" s="23" t="s">
        <v>24</v>
      </c>
      <c r="P24" s="9" t="str">
        <f t="shared" si="0"/>
        <v>situação a alterar</v>
      </c>
      <c r="Q24" s="63"/>
      <c r="R24" s="64"/>
      <c r="T24" s="40" t="str">
        <f>CONCATENATE(N24,O24)</f>
        <v>Plano AnualDefinida</v>
      </c>
      <c r="U24" s="40" t="str">
        <f>CONCATENATE(N24,H24)</f>
        <v>Plano AnualBiblioteca</v>
      </c>
    </row>
    <row r="25" spans="1:21" ht="15" customHeight="1">
      <c r="A25" s="32" t="str">
        <f t="shared" si="1"/>
        <v/>
      </c>
      <c r="B25" s="30"/>
      <c r="C25" s="59" t="s">
        <v>148</v>
      </c>
      <c r="D25" s="21">
        <v>25</v>
      </c>
      <c r="E25" s="18"/>
      <c r="F25" s="11" t="s">
        <v>2</v>
      </c>
      <c r="G25" s="7" t="s">
        <v>15</v>
      </c>
      <c r="H25" s="4" t="s">
        <v>153</v>
      </c>
      <c r="I25" s="73" t="s">
        <v>441</v>
      </c>
      <c r="J25" s="38"/>
      <c r="K25" s="38" t="s">
        <v>276</v>
      </c>
      <c r="L25" s="39">
        <v>500</v>
      </c>
      <c r="M25" s="26"/>
      <c r="N25" s="4" t="s">
        <v>20</v>
      </c>
      <c r="O25" s="23" t="s">
        <v>24</v>
      </c>
      <c r="P25" s="9" t="str">
        <f t="shared" si="0"/>
        <v>situação a alterar</v>
      </c>
      <c r="Q25" s="63"/>
      <c r="R25" s="64"/>
      <c r="T25" s="40" t="str">
        <f t="shared" si="2"/>
        <v>Plano AnualDefinida</v>
      </c>
      <c r="U25" s="40" t="str">
        <f t="shared" si="3"/>
        <v>Plano AnualCultura</v>
      </c>
    </row>
    <row r="26" spans="1:21" ht="15" customHeight="1">
      <c r="A26" s="32" t="str">
        <f t="shared" si="1"/>
        <v/>
      </c>
      <c r="B26" s="30"/>
      <c r="C26" s="59" t="s">
        <v>148</v>
      </c>
      <c r="D26" s="21">
        <v>27</v>
      </c>
      <c r="E26" s="18"/>
      <c r="F26" s="11" t="s">
        <v>4</v>
      </c>
      <c r="G26" s="7" t="s">
        <v>15</v>
      </c>
      <c r="H26" s="4" t="s">
        <v>153</v>
      </c>
      <c r="I26" s="73" t="s">
        <v>441</v>
      </c>
      <c r="J26" s="38"/>
      <c r="K26" s="38" t="s">
        <v>276</v>
      </c>
      <c r="L26" s="39">
        <v>500</v>
      </c>
      <c r="M26" s="26"/>
      <c r="N26" s="4" t="s">
        <v>20</v>
      </c>
      <c r="O26" s="23" t="s">
        <v>24</v>
      </c>
      <c r="P26" s="9" t="str">
        <f t="shared" si="0"/>
        <v>situação a alterar</v>
      </c>
      <c r="Q26" s="63"/>
      <c r="R26" s="64"/>
      <c r="T26" s="40" t="str">
        <f t="shared" si="2"/>
        <v>Plano AnualDefinida</v>
      </c>
      <c r="U26" s="40" t="str">
        <f t="shared" si="3"/>
        <v>Plano AnualCultura</v>
      </c>
    </row>
    <row r="27" spans="1:21" ht="15" customHeight="1">
      <c r="A27" s="32" t="str">
        <f>IF(B27="","",)</f>
        <v/>
      </c>
      <c r="B27" s="30"/>
      <c r="C27" s="59" t="s">
        <v>148</v>
      </c>
      <c r="D27" s="21">
        <v>28</v>
      </c>
      <c r="E27" s="18"/>
      <c r="F27" s="11" t="s">
        <v>5</v>
      </c>
      <c r="G27" s="7" t="s">
        <v>27</v>
      </c>
      <c r="H27" s="4" t="s">
        <v>14</v>
      </c>
      <c r="I27" s="73" t="s">
        <v>387</v>
      </c>
      <c r="J27" s="38"/>
      <c r="K27" s="38" t="s">
        <v>276</v>
      </c>
      <c r="L27" s="39">
        <v>35</v>
      </c>
      <c r="M27" s="26"/>
      <c r="N27" s="4" t="s">
        <v>20</v>
      </c>
      <c r="O27" s="23" t="s">
        <v>24</v>
      </c>
      <c r="P27" s="9" t="str">
        <f t="shared" si="0"/>
        <v>situação a alterar</v>
      </c>
      <c r="Q27" s="63"/>
      <c r="R27" s="64"/>
      <c r="T27" s="40" t="str">
        <f>CONCATENATE(N27,O27)</f>
        <v>Plano AnualDefinida</v>
      </c>
      <c r="U27" s="40" t="str">
        <f>CONCATENATE(N27,H27)</f>
        <v>Plano AnualBiblioteca</v>
      </c>
    </row>
    <row r="28" spans="1:21" ht="15" customHeight="1">
      <c r="A28" s="32" t="str">
        <f>IF(B28="","",)</f>
        <v/>
      </c>
      <c r="B28" s="30"/>
      <c r="C28" s="59" t="s">
        <v>148</v>
      </c>
      <c r="D28" s="21">
        <v>29</v>
      </c>
      <c r="E28" s="18"/>
      <c r="F28" s="11" t="s">
        <v>6</v>
      </c>
      <c r="G28" s="7" t="s">
        <v>27</v>
      </c>
      <c r="H28" s="4" t="s">
        <v>14</v>
      </c>
      <c r="I28" s="73" t="s">
        <v>387</v>
      </c>
      <c r="J28" s="38"/>
      <c r="K28" s="38" t="s">
        <v>276</v>
      </c>
      <c r="L28" s="39">
        <v>35</v>
      </c>
      <c r="M28" s="26"/>
      <c r="N28" s="4" t="s">
        <v>20</v>
      </c>
      <c r="O28" s="23" t="s">
        <v>24</v>
      </c>
      <c r="P28" s="9" t="str">
        <f t="shared" si="0"/>
        <v>situação a alterar</v>
      </c>
      <c r="Q28" s="63"/>
      <c r="R28" s="64"/>
      <c r="T28" s="40" t="str">
        <f>CONCATENATE(N28,O28)</f>
        <v>Plano AnualDefinida</v>
      </c>
      <c r="U28" s="40" t="str">
        <f>CONCATENATE(N28,H28)</f>
        <v>Plano AnualBiblioteca</v>
      </c>
    </row>
    <row r="29" spans="1:21" ht="15" customHeight="1">
      <c r="A29" s="32" t="str">
        <f>IF(B29="","",)</f>
        <v/>
      </c>
      <c r="B29" s="30"/>
      <c r="C29" s="59" t="s">
        <v>148</v>
      </c>
      <c r="D29" s="21">
        <v>30</v>
      </c>
      <c r="E29" s="18"/>
      <c r="F29" s="11" t="s">
        <v>0</v>
      </c>
      <c r="G29" s="7" t="s">
        <v>336</v>
      </c>
      <c r="H29" s="4" t="s">
        <v>14</v>
      </c>
      <c r="I29" s="73" t="s">
        <v>387</v>
      </c>
      <c r="J29" s="38"/>
      <c r="K29" s="38" t="s">
        <v>276</v>
      </c>
      <c r="L29" s="39">
        <v>40</v>
      </c>
      <c r="M29" s="26"/>
      <c r="N29" s="4" t="s">
        <v>20</v>
      </c>
      <c r="O29" s="23" t="s">
        <v>24</v>
      </c>
      <c r="P29" s="9" t="str">
        <f t="shared" si="0"/>
        <v>situação a alterar</v>
      </c>
      <c r="Q29" s="63"/>
      <c r="R29" s="64"/>
      <c r="T29" s="40" t="str">
        <f>CONCATENATE(N29,O29)</f>
        <v>Plano AnualDefinida</v>
      </c>
      <c r="U29" s="40" t="str">
        <f>CONCATENATE(N29,H29)</f>
        <v>Plano AnualBiblioteca</v>
      </c>
    </row>
    <row r="30" spans="1:21" ht="15" customHeight="1">
      <c r="A30" s="32" t="str">
        <f t="shared" si="1"/>
        <v/>
      </c>
      <c r="B30" s="30"/>
      <c r="C30" s="59" t="s">
        <v>148</v>
      </c>
      <c r="D30" s="21"/>
      <c r="E30" s="18"/>
      <c r="F30" s="11"/>
      <c r="G30" s="7" t="s">
        <v>369</v>
      </c>
      <c r="H30" s="4" t="s">
        <v>11</v>
      </c>
      <c r="I30" s="73" t="s">
        <v>432</v>
      </c>
      <c r="J30" s="38"/>
      <c r="K30" s="38" t="s">
        <v>276</v>
      </c>
      <c r="L30" s="39">
        <v>100</v>
      </c>
      <c r="M30" s="26"/>
      <c r="N30" s="4" t="s">
        <v>20</v>
      </c>
      <c r="O30" s="23" t="s">
        <v>22</v>
      </c>
      <c r="P30" s="9" t="str">
        <f t="shared" si="0"/>
        <v>sem data marcada</v>
      </c>
      <c r="Q30" s="63"/>
      <c r="R30" s="64"/>
      <c r="T30" s="40" t="str">
        <f t="shared" si="2"/>
        <v>Plano AnualPor definir</v>
      </c>
      <c r="U30" s="40" t="str">
        <f t="shared" si="3"/>
        <v>Plano AnualDesporto</v>
      </c>
    </row>
    <row r="31" spans="1:21" ht="15" customHeight="1">
      <c r="A31" s="32" t="str">
        <f t="shared" si="1"/>
        <v/>
      </c>
      <c r="B31" s="30"/>
      <c r="C31" s="59" t="s">
        <v>148</v>
      </c>
      <c r="D31" s="21"/>
      <c r="E31" s="18"/>
      <c r="F31" s="11"/>
      <c r="G31" s="7" t="s">
        <v>367</v>
      </c>
      <c r="H31" s="4" t="s">
        <v>11</v>
      </c>
      <c r="I31" s="73" t="s">
        <v>432</v>
      </c>
      <c r="J31" s="38"/>
      <c r="K31" s="38" t="s">
        <v>276</v>
      </c>
      <c r="L31" s="39">
        <v>40</v>
      </c>
      <c r="M31" s="26"/>
      <c r="N31" s="4" t="s">
        <v>20</v>
      </c>
      <c r="O31" s="23" t="s">
        <v>22</v>
      </c>
      <c r="P31" s="9" t="str">
        <f t="shared" si="0"/>
        <v>sem data marcada</v>
      </c>
      <c r="Q31" s="63"/>
      <c r="R31" s="64"/>
      <c r="T31" s="40" t="str">
        <f t="shared" si="2"/>
        <v>Plano AnualPor definir</v>
      </c>
      <c r="U31" s="40" t="str">
        <f t="shared" si="3"/>
        <v>Plano AnualDesporto</v>
      </c>
    </row>
    <row r="32" spans="1:21" ht="15" customHeight="1">
      <c r="A32" s="32" t="str">
        <f t="shared" si="1"/>
        <v/>
      </c>
      <c r="B32" s="30"/>
      <c r="C32" s="59" t="s">
        <v>148</v>
      </c>
      <c r="D32" s="21"/>
      <c r="E32" s="18"/>
      <c r="F32" s="11"/>
      <c r="G32" s="7" t="s">
        <v>366</v>
      </c>
      <c r="H32" s="4" t="s">
        <v>11</v>
      </c>
      <c r="I32" s="73" t="s">
        <v>432</v>
      </c>
      <c r="J32" s="38"/>
      <c r="K32" s="38" t="s">
        <v>276</v>
      </c>
      <c r="L32" s="39">
        <v>15</v>
      </c>
      <c r="M32" s="26"/>
      <c r="N32" s="4" t="s">
        <v>20</v>
      </c>
      <c r="O32" s="23" t="s">
        <v>22</v>
      </c>
      <c r="P32" s="9" t="str">
        <f t="shared" si="0"/>
        <v>sem data marcada</v>
      </c>
      <c r="Q32" s="63"/>
      <c r="R32" s="64"/>
      <c r="T32" s="40" t="str">
        <f t="shared" si="2"/>
        <v>Plano AnualPor definir</v>
      </c>
      <c r="U32" s="40" t="str">
        <f t="shared" si="3"/>
        <v>Plano AnualDesporto</v>
      </c>
    </row>
    <row r="33" spans="1:21" ht="15" customHeight="1">
      <c r="A33" s="32" t="str">
        <f t="shared" si="1"/>
        <v/>
      </c>
      <c r="B33" s="30"/>
      <c r="C33" s="59" t="s">
        <v>148</v>
      </c>
      <c r="D33" s="21"/>
      <c r="E33" s="18"/>
      <c r="F33" s="11"/>
      <c r="G33" s="7" t="s">
        <v>365</v>
      </c>
      <c r="H33" s="4" t="s">
        <v>11</v>
      </c>
      <c r="I33" s="73" t="s">
        <v>435</v>
      </c>
      <c r="J33" s="38"/>
      <c r="K33" s="38" t="s">
        <v>276</v>
      </c>
      <c r="L33" s="39">
        <v>30</v>
      </c>
      <c r="M33" s="26"/>
      <c r="N33" s="4" t="s">
        <v>20</v>
      </c>
      <c r="O33" s="23" t="s">
        <v>22</v>
      </c>
      <c r="P33" s="9" t="str">
        <f t="shared" si="0"/>
        <v>sem data marcada</v>
      </c>
      <c r="Q33" s="63"/>
      <c r="R33" s="64"/>
      <c r="T33" s="40" t="str">
        <f t="shared" si="2"/>
        <v>Plano AnualPor definir</v>
      </c>
      <c r="U33" s="40" t="str">
        <f t="shared" si="3"/>
        <v>Plano AnualDesporto</v>
      </c>
    </row>
    <row r="34" spans="1:21" ht="15" customHeight="1">
      <c r="A34" s="32" t="str">
        <f t="shared" si="1"/>
        <v/>
      </c>
      <c r="B34" s="30"/>
      <c r="C34" s="59" t="s">
        <v>148</v>
      </c>
      <c r="D34" s="21"/>
      <c r="E34" s="18"/>
      <c r="F34" s="11"/>
      <c r="G34" s="7" t="s">
        <v>364</v>
      </c>
      <c r="H34" s="4" t="s">
        <v>11</v>
      </c>
      <c r="I34" s="73" t="s">
        <v>435</v>
      </c>
      <c r="J34" s="38"/>
      <c r="K34" s="38" t="s">
        <v>276</v>
      </c>
      <c r="L34" s="39">
        <v>30</v>
      </c>
      <c r="M34" s="26"/>
      <c r="N34" s="4" t="s">
        <v>20</v>
      </c>
      <c r="O34" s="23" t="s">
        <v>22</v>
      </c>
      <c r="P34" s="9" t="str">
        <f t="shared" si="0"/>
        <v>sem data marcada</v>
      </c>
      <c r="Q34" s="63"/>
      <c r="R34" s="64"/>
      <c r="T34" s="40" t="str">
        <f t="shared" si="2"/>
        <v>Plano AnualPor definir</v>
      </c>
      <c r="U34" s="40" t="str">
        <f t="shared" si="3"/>
        <v>Plano AnualDesporto</v>
      </c>
    </row>
    <row r="35" spans="1:21" ht="15" customHeight="1">
      <c r="A35" s="32" t="str">
        <f t="shared" si="1"/>
        <v/>
      </c>
      <c r="B35" s="30"/>
      <c r="C35" s="59" t="s">
        <v>148</v>
      </c>
      <c r="D35" s="21"/>
      <c r="E35" s="18"/>
      <c r="F35" s="11"/>
      <c r="G35" s="7" t="s">
        <v>220</v>
      </c>
      <c r="H35" s="4" t="s">
        <v>11</v>
      </c>
      <c r="I35" s="73" t="s">
        <v>435</v>
      </c>
      <c r="J35" s="38"/>
      <c r="K35" s="38" t="s">
        <v>276</v>
      </c>
      <c r="L35" s="39">
        <v>1000</v>
      </c>
      <c r="M35" s="26"/>
      <c r="N35" s="4" t="s">
        <v>20</v>
      </c>
      <c r="O35" s="23" t="s">
        <v>22</v>
      </c>
      <c r="P35" s="9" t="str">
        <f t="shared" si="0"/>
        <v>sem data marcada</v>
      </c>
      <c r="Q35" s="63"/>
      <c r="R35" s="64"/>
      <c r="T35" s="40" t="str">
        <f t="shared" si="2"/>
        <v>Plano AnualPor definir</v>
      </c>
      <c r="U35" s="40" t="str">
        <f t="shared" si="3"/>
        <v>Plano AnualDesporto</v>
      </c>
    </row>
    <row r="36" spans="1:21" ht="15" customHeight="1">
      <c r="A36" s="32" t="str">
        <f t="shared" si="1"/>
        <v/>
      </c>
      <c r="B36" s="30"/>
      <c r="C36" s="59" t="s">
        <v>148</v>
      </c>
      <c r="D36" s="21"/>
      <c r="E36" s="18"/>
      <c r="F36" s="11"/>
      <c r="G36" s="7" t="s">
        <v>489</v>
      </c>
      <c r="H36" s="4" t="s">
        <v>11</v>
      </c>
      <c r="I36" s="73" t="s">
        <v>423</v>
      </c>
      <c r="J36" s="38"/>
      <c r="K36" s="38" t="s">
        <v>276</v>
      </c>
      <c r="L36" s="39">
        <v>50</v>
      </c>
      <c r="M36" s="26"/>
      <c r="N36" s="4" t="s">
        <v>20</v>
      </c>
      <c r="O36" s="23" t="s">
        <v>22</v>
      </c>
      <c r="P36" s="9" t="str">
        <f t="shared" si="0"/>
        <v>sem data marcada</v>
      </c>
      <c r="Q36" s="63"/>
      <c r="R36" s="64"/>
      <c r="T36" s="40" t="str">
        <f t="shared" si="2"/>
        <v>Plano AnualPor definir</v>
      </c>
      <c r="U36" s="40" t="str">
        <f t="shared" si="3"/>
        <v>Plano AnualDesporto</v>
      </c>
    </row>
    <row r="37" spans="1:21" ht="15" customHeight="1">
      <c r="A37" s="32" t="str">
        <f t="shared" si="1"/>
        <v/>
      </c>
      <c r="B37" s="30"/>
      <c r="C37" s="59" t="s">
        <v>148</v>
      </c>
      <c r="D37" s="21"/>
      <c r="E37" s="18"/>
      <c r="F37" s="11"/>
      <c r="G37" s="7" t="s">
        <v>185</v>
      </c>
      <c r="H37" s="4" t="s">
        <v>11</v>
      </c>
      <c r="I37" s="73" t="s">
        <v>432</v>
      </c>
      <c r="J37" s="38"/>
      <c r="K37" s="38" t="s">
        <v>276</v>
      </c>
      <c r="L37" s="39">
        <v>100</v>
      </c>
      <c r="M37" s="26"/>
      <c r="N37" s="4" t="s">
        <v>20</v>
      </c>
      <c r="O37" s="23" t="s">
        <v>22</v>
      </c>
      <c r="P37" s="9" t="str">
        <f t="shared" si="0"/>
        <v>sem data marcada</v>
      </c>
      <c r="Q37" s="63"/>
      <c r="R37" s="64"/>
      <c r="T37" s="40" t="str">
        <f t="shared" si="2"/>
        <v>Plano AnualPor definir</v>
      </c>
      <c r="U37" s="40" t="str">
        <f t="shared" si="3"/>
        <v>Plano AnualDesporto</v>
      </c>
    </row>
    <row r="38" spans="1:21" ht="15" customHeight="1">
      <c r="A38" s="32" t="str">
        <f t="shared" si="1"/>
        <v/>
      </c>
      <c r="B38" s="30"/>
      <c r="C38" s="59" t="s">
        <v>148</v>
      </c>
      <c r="D38" s="21"/>
      <c r="E38" s="18"/>
      <c r="F38" s="11"/>
      <c r="G38" s="7" t="s">
        <v>350</v>
      </c>
      <c r="H38" s="4" t="s">
        <v>152</v>
      </c>
      <c r="I38" s="73" t="s">
        <v>447</v>
      </c>
      <c r="J38" s="38"/>
      <c r="K38" s="38" t="s">
        <v>276</v>
      </c>
      <c r="L38" s="39">
        <v>100</v>
      </c>
      <c r="M38" s="26"/>
      <c r="N38" s="4" t="s">
        <v>20</v>
      </c>
      <c r="O38" s="23" t="s">
        <v>22</v>
      </c>
      <c r="P38" s="9" t="str">
        <f t="shared" si="0"/>
        <v>sem data marcada</v>
      </c>
      <c r="Q38" s="63"/>
      <c r="R38" s="64"/>
      <c r="T38" s="40" t="str">
        <f t="shared" si="2"/>
        <v>Plano AnualPor definir</v>
      </c>
      <c r="U38" s="40" t="str">
        <f t="shared" si="3"/>
        <v>Plano AnualEducação</v>
      </c>
    </row>
    <row r="39" spans="1:21" ht="15" customHeight="1">
      <c r="A39" s="32" t="str">
        <f t="shared" si="1"/>
        <v/>
      </c>
      <c r="B39" s="30"/>
      <c r="C39" s="59" t="s">
        <v>148</v>
      </c>
      <c r="D39" s="21"/>
      <c r="E39" s="18"/>
      <c r="F39" s="11"/>
      <c r="G39" s="7" t="s">
        <v>476</v>
      </c>
      <c r="H39" s="4" t="s">
        <v>13</v>
      </c>
      <c r="I39" s="73" t="s">
        <v>431</v>
      </c>
      <c r="J39" s="38"/>
      <c r="K39" s="38" t="s">
        <v>276</v>
      </c>
      <c r="L39" s="39">
        <v>40</v>
      </c>
      <c r="M39" s="26"/>
      <c r="N39" s="4" t="s">
        <v>20</v>
      </c>
      <c r="O39" s="23" t="s">
        <v>22</v>
      </c>
      <c r="P39" s="9" t="str">
        <f t="shared" ref="P39:P70" si="4">IF(O39="Cancelada","Inserir o motivo",IF(O39="Alterada","Inserir o motivo",IF(O39="Definida","situação a alterar",IF(O39="","",IF(O39="Por definir","sem data marcada",IF(O39="Realizada","-----"))))))</f>
        <v>sem data marcada</v>
      </c>
      <c r="Q39" s="63"/>
      <c r="R39" s="64"/>
      <c r="T39" s="40" t="str">
        <f t="shared" si="2"/>
        <v>Plano AnualPor definir</v>
      </c>
      <c r="U39" s="40" t="str">
        <f t="shared" si="3"/>
        <v>Plano AnualMuseu</v>
      </c>
    </row>
    <row r="40" spans="1:21" ht="15" customHeight="1">
      <c r="A40" s="32" t="str">
        <f t="shared" si="1"/>
        <v/>
      </c>
      <c r="B40" s="30"/>
      <c r="C40" s="59" t="s">
        <v>148</v>
      </c>
      <c r="D40" s="21"/>
      <c r="E40" s="18"/>
      <c r="F40" s="11"/>
      <c r="G40" s="7" t="s">
        <v>487</v>
      </c>
      <c r="H40" s="4" t="s">
        <v>13</v>
      </c>
      <c r="I40" s="73" t="s">
        <v>413</v>
      </c>
      <c r="J40" s="38"/>
      <c r="K40" s="38" t="s">
        <v>276</v>
      </c>
      <c r="L40" s="39">
        <v>30</v>
      </c>
      <c r="M40" s="26"/>
      <c r="N40" s="4" t="s">
        <v>20</v>
      </c>
      <c r="O40" s="23" t="s">
        <v>22</v>
      </c>
      <c r="P40" s="9" t="str">
        <f t="shared" si="4"/>
        <v>sem data marcada</v>
      </c>
      <c r="Q40" s="63"/>
      <c r="R40" s="64"/>
      <c r="T40" s="40" t="str">
        <f t="shared" si="2"/>
        <v>Plano AnualPor definir</v>
      </c>
      <c r="U40" s="40" t="str">
        <f t="shared" si="3"/>
        <v>Plano AnualMuseu</v>
      </c>
    </row>
    <row r="41" spans="1:21" ht="15" customHeight="1">
      <c r="A41" s="32" t="str">
        <f t="shared" si="1"/>
        <v/>
      </c>
      <c r="B41" s="30"/>
      <c r="C41" s="59" t="s">
        <v>148</v>
      </c>
      <c r="D41" s="21"/>
      <c r="E41" s="18"/>
      <c r="F41" s="11"/>
      <c r="G41" s="7" t="s">
        <v>316</v>
      </c>
      <c r="H41" s="4" t="s">
        <v>12</v>
      </c>
      <c r="I41" s="73" t="s">
        <v>442</v>
      </c>
      <c r="J41" s="38"/>
      <c r="K41" s="38" t="s">
        <v>276</v>
      </c>
      <c r="L41" s="39">
        <v>250</v>
      </c>
      <c r="M41" s="26"/>
      <c r="N41" s="4" t="s">
        <v>20</v>
      </c>
      <c r="O41" s="23" t="s">
        <v>22</v>
      </c>
      <c r="P41" s="9" t="str">
        <f t="shared" si="4"/>
        <v>sem data marcada</v>
      </c>
      <c r="Q41" s="63"/>
      <c r="R41" s="64"/>
      <c r="T41" s="40" t="str">
        <f t="shared" si="2"/>
        <v>Plano AnualPor definir</v>
      </c>
      <c r="U41" s="40" t="str">
        <f t="shared" si="3"/>
        <v>Plano AnualTurismo</v>
      </c>
    </row>
    <row r="42" spans="1:21" ht="15" customHeight="1">
      <c r="A42" s="32" t="str">
        <f t="shared" si="1"/>
        <v/>
      </c>
      <c r="B42" s="30"/>
      <c r="C42" s="59" t="s">
        <v>148</v>
      </c>
      <c r="D42" s="21"/>
      <c r="E42" s="18"/>
      <c r="F42" s="11"/>
      <c r="G42" s="7" t="s">
        <v>324</v>
      </c>
      <c r="H42" s="4" t="s">
        <v>12</v>
      </c>
      <c r="I42" s="73" t="s">
        <v>440</v>
      </c>
      <c r="J42" s="38"/>
      <c r="K42" s="38" t="s">
        <v>276</v>
      </c>
      <c r="L42" s="39">
        <v>400</v>
      </c>
      <c r="M42" s="26"/>
      <c r="N42" s="4" t="s">
        <v>20</v>
      </c>
      <c r="O42" s="23" t="s">
        <v>22</v>
      </c>
      <c r="P42" s="9" t="str">
        <f t="shared" si="4"/>
        <v>sem data marcada</v>
      </c>
      <c r="Q42" s="63"/>
      <c r="R42" s="64"/>
      <c r="T42" s="40" t="str">
        <f t="shared" si="2"/>
        <v>Plano AnualPor definir</v>
      </c>
      <c r="U42" s="40" t="str">
        <f t="shared" si="3"/>
        <v>Plano AnualTurismo</v>
      </c>
    </row>
    <row r="43" spans="1:21" ht="15" customHeight="1">
      <c r="A43" s="32" t="str">
        <f t="shared" si="1"/>
        <v/>
      </c>
      <c r="B43" s="30"/>
      <c r="C43" s="59" t="s">
        <v>148</v>
      </c>
      <c r="D43" s="21"/>
      <c r="E43" s="18"/>
      <c r="F43" s="11"/>
      <c r="G43" s="7" t="s">
        <v>325</v>
      </c>
      <c r="H43" s="4" t="s">
        <v>12</v>
      </c>
      <c r="I43" s="73" t="s">
        <v>440</v>
      </c>
      <c r="J43" s="38"/>
      <c r="K43" s="38" t="s">
        <v>276</v>
      </c>
      <c r="L43" s="39">
        <v>400</v>
      </c>
      <c r="M43" s="26"/>
      <c r="N43" s="4" t="s">
        <v>20</v>
      </c>
      <c r="O43" s="23" t="s">
        <v>22</v>
      </c>
      <c r="P43" s="9" t="str">
        <f t="shared" si="4"/>
        <v>sem data marcada</v>
      </c>
      <c r="Q43" s="63"/>
      <c r="R43" s="64"/>
      <c r="T43" s="40" t="str">
        <f t="shared" si="2"/>
        <v>Plano AnualPor definir</v>
      </c>
      <c r="U43" s="40" t="str">
        <f t="shared" si="3"/>
        <v>Plano AnualTurismo</v>
      </c>
    </row>
    <row r="44" spans="1:21" ht="15" customHeight="1">
      <c r="A44" s="32" t="str">
        <f>IF(B44="","",)</f>
        <v/>
      </c>
      <c r="B44" s="30"/>
      <c r="C44" s="59" t="s">
        <v>149</v>
      </c>
      <c r="D44" s="21" t="s">
        <v>36</v>
      </c>
      <c r="E44" s="18"/>
      <c r="F44" s="11" t="s">
        <v>38</v>
      </c>
      <c r="G44" s="7" t="s">
        <v>342</v>
      </c>
      <c r="H44" s="4" t="s">
        <v>14</v>
      </c>
      <c r="I44" s="73" t="s">
        <v>388</v>
      </c>
      <c r="J44" s="38"/>
      <c r="K44" s="38" t="s">
        <v>276</v>
      </c>
      <c r="L44" s="39">
        <v>20</v>
      </c>
      <c r="M44" s="26"/>
      <c r="N44" s="4" t="s">
        <v>20</v>
      </c>
      <c r="O44" s="23" t="s">
        <v>24</v>
      </c>
      <c r="P44" s="9" t="str">
        <f t="shared" si="4"/>
        <v>situação a alterar</v>
      </c>
      <c r="Q44" s="63"/>
      <c r="R44" s="64"/>
      <c r="T44" s="40" t="str">
        <f>CONCATENATE(N44,O44)</f>
        <v>Plano AnualDefinida</v>
      </c>
      <c r="U44" s="40" t="str">
        <f>CONCATENATE(N44,H44)</f>
        <v>Plano AnualBiblioteca</v>
      </c>
    </row>
    <row r="45" spans="1:21" ht="15" customHeight="1">
      <c r="A45" s="32" t="str">
        <f>IF(B45="","",)</f>
        <v/>
      </c>
      <c r="B45" s="30"/>
      <c r="C45" s="59" t="s">
        <v>149</v>
      </c>
      <c r="D45" s="21">
        <v>1</v>
      </c>
      <c r="E45" s="18" t="s">
        <v>106</v>
      </c>
      <c r="F45" s="11" t="s">
        <v>1</v>
      </c>
      <c r="G45" s="7" t="s">
        <v>327</v>
      </c>
      <c r="H45" s="4" t="s">
        <v>12</v>
      </c>
      <c r="I45" s="73" t="s">
        <v>411</v>
      </c>
      <c r="J45" s="38"/>
      <c r="K45" s="38" t="s">
        <v>276</v>
      </c>
      <c r="L45" s="39">
        <v>100</v>
      </c>
      <c r="M45" s="26"/>
      <c r="N45" s="4" t="s">
        <v>20</v>
      </c>
      <c r="O45" s="23" t="s">
        <v>24</v>
      </c>
      <c r="P45" s="9" t="str">
        <f t="shared" si="4"/>
        <v>situação a alterar</v>
      </c>
      <c r="Q45" s="63"/>
      <c r="R45" s="64"/>
      <c r="T45" s="40" t="str">
        <f>CONCATENATE(N45,O45)</f>
        <v>Plano AnualDefinida</v>
      </c>
      <c r="U45" s="40" t="str">
        <f>CONCATENATE(N45,H45)</f>
        <v>Plano AnualTurismo</v>
      </c>
    </row>
    <row r="46" spans="1:21" ht="15" customHeight="1">
      <c r="A46" s="32" t="str">
        <f t="shared" si="1"/>
        <v/>
      </c>
      <c r="B46" s="30"/>
      <c r="C46" s="59" t="s">
        <v>149</v>
      </c>
      <c r="D46" s="21">
        <v>2</v>
      </c>
      <c r="E46" s="18"/>
      <c r="F46" s="11" t="s">
        <v>2</v>
      </c>
      <c r="G46" s="7" t="s">
        <v>15</v>
      </c>
      <c r="H46" s="4" t="s">
        <v>153</v>
      </c>
      <c r="I46" s="73" t="s">
        <v>441</v>
      </c>
      <c r="J46" s="38"/>
      <c r="K46" s="38" t="s">
        <v>276</v>
      </c>
      <c r="L46" s="39">
        <v>500</v>
      </c>
      <c r="M46" s="26"/>
      <c r="N46" s="4" t="s">
        <v>20</v>
      </c>
      <c r="O46" s="23" t="s">
        <v>24</v>
      </c>
      <c r="P46" s="9" t="str">
        <f t="shared" si="4"/>
        <v>situação a alterar</v>
      </c>
      <c r="Q46" s="63"/>
      <c r="R46" s="64"/>
      <c r="T46" s="40" t="str">
        <f t="shared" si="2"/>
        <v>Plano AnualDefinida</v>
      </c>
      <c r="U46" s="40" t="str">
        <f t="shared" si="3"/>
        <v>Plano AnualCultura</v>
      </c>
    </row>
    <row r="47" spans="1:21" ht="15" customHeight="1">
      <c r="A47" s="32" t="str">
        <f>IF(B47="","",)</f>
        <v/>
      </c>
      <c r="B47" s="30"/>
      <c r="C47" s="59" t="s">
        <v>149</v>
      </c>
      <c r="D47" s="21">
        <v>3</v>
      </c>
      <c r="E47" s="18"/>
      <c r="F47" s="11" t="s">
        <v>3</v>
      </c>
      <c r="G47" s="7" t="s">
        <v>289</v>
      </c>
      <c r="H47" s="4" t="s">
        <v>75</v>
      </c>
      <c r="I47" s="73" t="s">
        <v>426</v>
      </c>
      <c r="J47" s="38"/>
      <c r="K47" s="38" t="s">
        <v>276</v>
      </c>
      <c r="L47" s="39">
        <v>25</v>
      </c>
      <c r="M47" s="26"/>
      <c r="N47" s="4" t="s">
        <v>20</v>
      </c>
      <c r="O47" s="23" t="s">
        <v>24</v>
      </c>
      <c r="P47" s="9" t="str">
        <f t="shared" si="4"/>
        <v>situação a alterar</v>
      </c>
      <c r="Q47" s="63"/>
      <c r="R47" s="64"/>
      <c r="T47" s="40" t="str">
        <f>CONCATENATE(N47,O47)</f>
        <v>Plano AnualDefinida</v>
      </c>
      <c r="U47" s="40" t="str">
        <f>CONCATENATE(N47,H47)</f>
        <v>Plano AnualAção Social</v>
      </c>
    </row>
    <row r="48" spans="1:21" ht="15" customHeight="1">
      <c r="A48" s="32" t="str">
        <f>IF(B48="","",)</f>
        <v/>
      </c>
      <c r="B48" s="30"/>
      <c r="C48" s="59" t="s">
        <v>149</v>
      </c>
      <c r="D48" s="21">
        <v>3</v>
      </c>
      <c r="E48" s="18"/>
      <c r="F48" s="11" t="s">
        <v>3</v>
      </c>
      <c r="G48" s="7" t="s">
        <v>349</v>
      </c>
      <c r="H48" s="4" t="s">
        <v>152</v>
      </c>
      <c r="I48" s="73" t="s">
        <v>447</v>
      </c>
      <c r="J48" s="38"/>
      <c r="K48" s="38" t="s">
        <v>276</v>
      </c>
      <c r="L48" s="39">
        <v>20</v>
      </c>
      <c r="M48" s="26"/>
      <c r="N48" s="4" t="s">
        <v>20</v>
      </c>
      <c r="O48" s="23" t="s">
        <v>24</v>
      </c>
      <c r="P48" s="9" t="str">
        <f t="shared" si="4"/>
        <v>situação a alterar</v>
      </c>
      <c r="Q48" s="63"/>
      <c r="R48" s="64"/>
      <c r="T48" s="40" t="str">
        <f>CONCATENATE(N48,O48)</f>
        <v>Plano AnualDefinida</v>
      </c>
      <c r="U48" s="40" t="str">
        <f>CONCATENATE(N48,H48)</f>
        <v>Plano AnualEducação</v>
      </c>
    </row>
    <row r="49" spans="1:21" ht="15" customHeight="1">
      <c r="A49" s="32" t="str">
        <f>IF(B49="","",)</f>
        <v/>
      </c>
      <c r="B49" s="30"/>
      <c r="C49" s="59" t="s">
        <v>149</v>
      </c>
      <c r="D49" s="21">
        <v>5</v>
      </c>
      <c r="E49" s="18"/>
      <c r="F49" s="11" t="s">
        <v>5</v>
      </c>
      <c r="G49" s="7" t="s">
        <v>27</v>
      </c>
      <c r="H49" s="4" t="s">
        <v>14</v>
      </c>
      <c r="I49" s="73" t="s">
        <v>387</v>
      </c>
      <c r="J49" s="38"/>
      <c r="K49" s="38" t="s">
        <v>276</v>
      </c>
      <c r="L49" s="39">
        <v>35</v>
      </c>
      <c r="M49" s="26"/>
      <c r="N49" s="4" t="s">
        <v>20</v>
      </c>
      <c r="O49" s="23" t="s">
        <v>24</v>
      </c>
      <c r="P49" s="9" t="str">
        <f t="shared" si="4"/>
        <v>situação a alterar</v>
      </c>
      <c r="Q49" s="63"/>
      <c r="R49" s="64"/>
      <c r="T49" s="40" t="str">
        <f>CONCATENATE(N49,O49)</f>
        <v>Plano AnualDefinida</v>
      </c>
      <c r="U49" s="40" t="str">
        <f>CONCATENATE(N49,H49)</f>
        <v>Plano AnualBiblioteca</v>
      </c>
    </row>
    <row r="50" spans="1:21" ht="15" customHeight="1">
      <c r="A50" s="32" t="str">
        <f>IF(B50="","",)</f>
        <v/>
      </c>
      <c r="B50" s="30"/>
      <c r="C50" s="59" t="s">
        <v>149</v>
      </c>
      <c r="D50" s="21">
        <v>6</v>
      </c>
      <c r="E50" s="18"/>
      <c r="F50" s="11" t="s">
        <v>6</v>
      </c>
      <c r="G50" s="7" t="s">
        <v>27</v>
      </c>
      <c r="H50" s="4" t="s">
        <v>14</v>
      </c>
      <c r="I50" s="73" t="s">
        <v>387</v>
      </c>
      <c r="J50" s="38"/>
      <c r="K50" s="38" t="s">
        <v>276</v>
      </c>
      <c r="L50" s="39">
        <v>35</v>
      </c>
      <c r="M50" s="26"/>
      <c r="N50" s="4" t="s">
        <v>20</v>
      </c>
      <c r="O50" s="23" t="s">
        <v>24</v>
      </c>
      <c r="P50" s="9" t="str">
        <f t="shared" si="4"/>
        <v>situação a alterar</v>
      </c>
      <c r="Q50" s="63"/>
      <c r="R50" s="64"/>
      <c r="T50" s="40" t="str">
        <f>CONCATENATE(N50,O50)</f>
        <v>Plano AnualDefinida</v>
      </c>
      <c r="U50" s="40" t="str">
        <f>CONCATENATE(N50,H50)</f>
        <v>Plano AnualBiblioteca</v>
      </c>
    </row>
    <row r="51" spans="1:21" ht="15" customHeight="1">
      <c r="A51" s="32" t="str">
        <f>IF(B51="","",)</f>
        <v/>
      </c>
      <c r="B51" s="30"/>
      <c r="C51" s="59" t="s">
        <v>149</v>
      </c>
      <c r="D51" s="21">
        <v>7</v>
      </c>
      <c r="E51" s="18"/>
      <c r="F51" s="11" t="s">
        <v>0</v>
      </c>
      <c r="G51" s="7" t="s">
        <v>336</v>
      </c>
      <c r="H51" s="4" t="s">
        <v>14</v>
      </c>
      <c r="I51" s="73" t="s">
        <v>387</v>
      </c>
      <c r="J51" s="38"/>
      <c r="K51" s="38" t="s">
        <v>276</v>
      </c>
      <c r="L51" s="39">
        <v>40</v>
      </c>
      <c r="M51" s="26"/>
      <c r="N51" s="4" t="s">
        <v>20</v>
      </c>
      <c r="O51" s="23" t="s">
        <v>24</v>
      </c>
      <c r="P51" s="9" t="str">
        <f t="shared" si="4"/>
        <v>situação a alterar</v>
      </c>
      <c r="Q51" s="63"/>
      <c r="R51" s="64"/>
      <c r="T51" s="40" t="str">
        <f>CONCATENATE(N51,O51)</f>
        <v>Plano AnualDefinida</v>
      </c>
      <c r="U51" s="40" t="str">
        <f>CONCATENATE(N51,H51)</f>
        <v>Plano AnualBiblioteca</v>
      </c>
    </row>
    <row r="52" spans="1:21" ht="15" customHeight="1">
      <c r="A52" s="32" t="str">
        <f t="shared" si="1"/>
        <v/>
      </c>
      <c r="B52" s="30"/>
      <c r="C52" s="59" t="s">
        <v>149</v>
      </c>
      <c r="D52" s="21">
        <v>9</v>
      </c>
      <c r="E52" s="18"/>
      <c r="F52" s="11" t="s">
        <v>2</v>
      </c>
      <c r="G52" s="7" t="s">
        <v>15</v>
      </c>
      <c r="H52" s="4" t="s">
        <v>153</v>
      </c>
      <c r="I52" s="73" t="s">
        <v>441</v>
      </c>
      <c r="J52" s="38"/>
      <c r="K52" s="38" t="s">
        <v>276</v>
      </c>
      <c r="L52" s="39">
        <v>500</v>
      </c>
      <c r="M52" s="26"/>
      <c r="N52" s="4" t="s">
        <v>20</v>
      </c>
      <c r="O52" s="23" t="s">
        <v>24</v>
      </c>
      <c r="P52" s="9" t="str">
        <f t="shared" si="4"/>
        <v>situação a alterar</v>
      </c>
      <c r="Q52" s="63"/>
      <c r="R52" s="64"/>
      <c r="T52" s="40" t="str">
        <f t="shared" si="2"/>
        <v>Plano AnualDefinida</v>
      </c>
      <c r="U52" s="40" t="str">
        <f t="shared" si="3"/>
        <v>Plano AnualCultura</v>
      </c>
    </row>
    <row r="53" spans="1:21" ht="15" customHeight="1">
      <c r="A53" s="32" t="str">
        <f>IF(B53="","",)</f>
        <v/>
      </c>
      <c r="B53" s="30"/>
      <c r="C53" s="59" t="s">
        <v>149</v>
      </c>
      <c r="D53" s="21">
        <v>12</v>
      </c>
      <c r="E53" s="18"/>
      <c r="F53" s="11" t="s">
        <v>5</v>
      </c>
      <c r="G53" s="7" t="s">
        <v>27</v>
      </c>
      <c r="H53" s="4" t="s">
        <v>14</v>
      </c>
      <c r="I53" s="73" t="s">
        <v>387</v>
      </c>
      <c r="J53" s="38"/>
      <c r="K53" s="38" t="s">
        <v>276</v>
      </c>
      <c r="L53" s="39">
        <v>35</v>
      </c>
      <c r="M53" s="26"/>
      <c r="N53" s="4" t="s">
        <v>20</v>
      </c>
      <c r="O53" s="23" t="s">
        <v>24</v>
      </c>
      <c r="P53" s="9" t="str">
        <f t="shared" si="4"/>
        <v>situação a alterar</v>
      </c>
      <c r="Q53" s="63"/>
      <c r="R53" s="64"/>
      <c r="T53" s="40" t="str">
        <f>CONCATENATE(N53,O53)</f>
        <v>Plano AnualDefinida</v>
      </c>
      <c r="U53" s="40" t="str">
        <f>CONCATENATE(N53,H53)</f>
        <v>Plano AnualBiblioteca</v>
      </c>
    </row>
    <row r="54" spans="1:21" ht="15" customHeight="1">
      <c r="A54" s="32" t="str">
        <f>IF(B54="","",)</f>
        <v/>
      </c>
      <c r="B54" s="30"/>
      <c r="C54" s="59" t="s">
        <v>149</v>
      </c>
      <c r="D54" s="21">
        <v>13</v>
      </c>
      <c r="E54" s="18"/>
      <c r="F54" s="11" t="s">
        <v>6</v>
      </c>
      <c r="G54" s="7" t="s">
        <v>27</v>
      </c>
      <c r="H54" s="4" t="s">
        <v>14</v>
      </c>
      <c r="I54" s="73" t="s">
        <v>387</v>
      </c>
      <c r="J54" s="38"/>
      <c r="K54" s="38" t="s">
        <v>276</v>
      </c>
      <c r="L54" s="39">
        <v>35</v>
      </c>
      <c r="M54" s="26"/>
      <c r="N54" s="4" t="s">
        <v>20</v>
      </c>
      <c r="O54" s="23" t="s">
        <v>24</v>
      </c>
      <c r="P54" s="9" t="str">
        <f t="shared" si="4"/>
        <v>situação a alterar</v>
      </c>
      <c r="Q54" s="63"/>
      <c r="R54" s="64"/>
      <c r="T54" s="40" t="str">
        <f>CONCATENATE(N54,O54)</f>
        <v>Plano AnualDefinida</v>
      </c>
      <c r="U54" s="40" t="str">
        <f>CONCATENATE(N54,H54)</f>
        <v>Plano AnualBiblioteca</v>
      </c>
    </row>
    <row r="55" spans="1:21" ht="15" customHeight="1">
      <c r="A55" s="32" t="str">
        <f>IF(B55="","",)</f>
        <v/>
      </c>
      <c r="B55" s="30"/>
      <c r="C55" s="59" t="s">
        <v>149</v>
      </c>
      <c r="D55" s="21">
        <v>14</v>
      </c>
      <c r="E55" s="18"/>
      <c r="F55" s="11" t="s">
        <v>0</v>
      </c>
      <c r="G55" s="7" t="s">
        <v>336</v>
      </c>
      <c r="H55" s="4" t="s">
        <v>14</v>
      </c>
      <c r="I55" s="73" t="s">
        <v>387</v>
      </c>
      <c r="J55" s="38"/>
      <c r="K55" s="38" t="s">
        <v>276</v>
      </c>
      <c r="L55" s="39">
        <v>40</v>
      </c>
      <c r="M55" s="26"/>
      <c r="N55" s="4" t="s">
        <v>20</v>
      </c>
      <c r="O55" s="23" t="s">
        <v>24</v>
      </c>
      <c r="P55" s="9" t="str">
        <f t="shared" si="4"/>
        <v>situação a alterar</v>
      </c>
      <c r="Q55" s="63"/>
      <c r="R55" s="64"/>
      <c r="T55" s="40" t="str">
        <f>CONCATENATE(N55,O55)</f>
        <v>Plano AnualDefinida</v>
      </c>
      <c r="U55" s="40" t="str">
        <f>CONCATENATE(N55,H55)</f>
        <v>Plano AnualBiblioteca</v>
      </c>
    </row>
    <row r="56" spans="1:21" ht="15" customHeight="1">
      <c r="A56" s="32" t="str">
        <f t="shared" si="1"/>
        <v/>
      </c>
      <c r="B56" s="30"/>
      <c r="C56" s="59" t="s">
        <v>149</v>
      </c>
      <c r="D56" s="21">
        <v>16</v>
      </c>
      <c r="E56" s="18"/>
      <c r="F56" s="11" t="s">
        <v>2</v>
      </c>
      <c r="G56" s="7" t="s">
        <v>15</v>
      </c>
      <c r="H56" s="4" t="s">
        <v>153</v>
      </c>
      <c r="I56" s="73" t="s">
        <v>441</v>
      </c>
      <c r="J56" s="38"/>
      <c r="K56" s="38" t="s">
        <v>276</v>
      </c>
      <c r="L56" s="39">
        <v>500</v>
      </c>
      <c r="M56" s="26"/>
      <c r="N56" s="4" t="s">
        <v>20</v>
      </c>
      <c r="O56" s="23" t="s">
        <v>24</v>
      </c>
      <c r="P56" s="9" t="str">
        <f t="shared" si="4"/>
        <v>situação a alterar</v>
      </c>
      <c r="Q56" s="63"/>
      <c r="R56" s="64"/>
      <c r="T56" s="40" t="str">
        <f t="shared" si="2"/>
        <v>Plano AnualDefinida</v>
      </c>
      <c r="U56" s="40" t="str">
        <f t="shared" si="3"/>
        <v>Plano AnualCultura</v>
      </c>
    </row>
    <row r="57" spans="1:21" ht="15" customHeight="1">
      <c r="A57" s="32" t="str">
        <f>IF(B57="","",)</f>
        <v/>
      </c>
      <c r="B57" s="30"/>
      <c r="C57" s="59" t="s">
        <v>149</v>
      </c>
      <c r="D57" s="21">
        <v>18</v>
      </c>
      <c r="E57" s="18"/>
      <c r="F57" s="11" t="s">
        <v>4</v>
      </c>
      <c r="G57" s="7" t="s">
        <v>314</v>
      </c>
      <c r="H57" s="4" t="s">
        <v>12</v>
      </c>
      <c r="I57" s="73" t="s">
        <v>442</v>
      </c>
      <c r="J57" s="38"/>
      <c r="K57" s="38" t="s">
        <v>276</v>
      </c>
      <c r="L57" s="39">
        <v>250</v>
      </c>
      <c r="M57" s="26"/>
      <c r="N57" s="4" t="s">
        <v>20</v>
      </c>
      <c r="O57" s="23" t="s">
        <v>24</v>
      </c>
      <c r="P57" s="9" t="str">
        <f t="shared" si="4"/>
        <v>situação a alterar</v>
      </c>
      <c r="Q57" s="63"/>
      <c r="R57" s="64"/>
      <c r="T57" s="40" t="str">
        <f>CONCATENATE(N57,O57)</f>
        <v>Plano AnualDefinida</v>
      </c>
      <c r="U57" s="40" t="str">
        <f>CONCATENATE(N57,H57)</f>
        <v>Plano AnualTurismo</v>
      </c>
    </row>
    <row r="58" spans="1:21" ht="15" customHeight="1">
      <c r="A58" s="32" t="str">
        <f>IF(B58="","",)</f>
        <v/>
      </c>
      <c r="B58" s="30"/>
      <c r="C58" s="59" t="s">
        <v>149</v>
      </c>
      <c r="D58" s="21">
        <v>22</v>
      </c>
      <c r="E58" s="18"/>
      <c r="F58" s="11" t="s">
        <v>1</v>
      </c>
      <c r="G58" s="7" t="s">
        <v>306</v>
      </c>
      <c r="H58" s="4" t="s">
        <v>11</v>
      </c>
      <c r="I58" s="73" t="s">
        <v>424</v>
      </c>
      <c r="J58" s="38"/>
      <c r="K58" s="38" t="s">
        <v>276</v>
      </c>
      <c r="L58" s="39">
        <v>50</v>
      </c>
      <c r="M58" s="26"/>
      <c r="N58" s="4" t="s">
        <v>20</v>
      </c>
      <c r="O58" s="23" t="s">
        <v>24</v>
      </c>
      <c r="P58" s="9" t="str">
        <f t="shared" si="4"/>
        <v>situação a alterar</v>
      </c>
      <c r="Q58" s="63"/>
      <c r="R58" s="64"/>
      <c r="T58" s="40" t="str">
        <f>CONCATENATE(N58,O58)</f>
        <v>Plano AnualDefinida</v>
      </c>
      <c r="U58" s="40" t="str">
        <f>CONCATENATE(N58,H58)</f>
        <v>Plano AnualDesporto</v>
      </c>
    </row>
    <row r="59" spans="1:21" ht="15" customHeight="1">
      <c r="A59" s="32" t="str">
        <f t="shared" si="1"/>
        <v/>
      </c>
      <c r="B59" s="30"/>
      <c r="C59" s="59" t="s">
        <v>149</v>
      </c>
      <c r="D59" s="21"/>
      <c r="E59" s="18"/>
      <c r="F59" s="11"/>
      <c r="G59" s="7" t="s">
        <v>15</v>
      </c>
      <c r="H59" s="4" t="s">
        <v>153</v>
      </c>
      <c r="I59" s="73" t="s">
        <v>441</v>
      </c>
      <c r="J59" s="38"/>
      <c r="K59" s="38" t="s">
        <v>276</v>
      </c>
      <c r="L59" s="39">
        <v>500</v>
      </c>
      <c r="M59" s="26"/>
      <c r="N59" s="4" t="s">
        <v>20</v>
      </c>
      <c r="O59" s="23" t="s">
        <v>22</v>
      </c>
      <c r="P59" s="9" t="str">
        <f t="shared" si="4"/>
        <v>sem data marcada</v>
      </c>
      <c r="Q59" s="63"/>
      <c r="R59" s="64"/>
      <c r="T59" s="40" t="str">
        <f t="shared" si="2"/>
        <v>Plano AnualPor definir</v>
      </c>
      <c r="U59" s="40" t="str">
        <f t="shared" si="3"/>
        <v>Plano AnualCultura</v>
      </c>
    </row>
    <row r="60" spans="1:21" ht="15" customHeight="1">
      <c r="A60" s="32" t="str">
        <f t="shared" si="1"/>
        <v/>
      </c>
      <c r="B60" s="30"/>
      <c r="C60" s="59" t="s">
        <v>149</v>
      </c>
      <c r="D60" s="21"/>
      <c r="E60" s="18"/>
      <c r="F60" s="11"/>
      <c r="G60" s="7" t="s">
        <v>488</v>
      </c>
      <c r="H60" s="4" t="s">
        <v>153</v>
      </c>
      <c r="I60" s="73" t="s">
        <v>434</v>
      </c>
      <c r="J60" s="38"/>
      <c r="K60" s="38" t="s">
        <v>276</v>
      </c>
      <c r="L60" s="39">
        <v>50</v>
      </c>
      <c r="M60" s="26"/>
      <c r="N60" s="4" t="s">
        <v>20</v>
      </c>
      <c r="O60" s="23" t="s">
        <v>22</v>
      </c>
      <c r="P60" s="9" t="str">
        <f t="shared" si="4"/>
        <v>sem data marcada</v>
      </c>
      <c r="Q60" s="63"/>
      <c r="R60" s="64"/>
      <c r="T60" s="40" t="str">
        <f t="shared" si="2"/>
        <v>Plano AnualPor definir</v>
      </c>
      <c r="U60" s="40" t="str">
        <f t="shared" si="3"/>
        <v>Plano AnualCultura</v>
      </c>
    </row>
    <row r="61" spans="1:21" ht="15" customHeight="1">
      <c r="A61" s="32" t="str">
        <f t="shared" si="1"/>
        <v/>
      </c>
      <c r="B61" s="30"/>
      <c r="C61" s="59" t="s">
        <v>149</v>
      </c>
      <c r="D61" s="21"/>
      <c r="E61" s="18"/>
      <c r="F61" s="11"/>
      <c r="G61" s="7" t="s">
        <v>380</v>
      </c>
      <c r="H61" s="4" t="s">
        <v>153</v>
      </c>
      <c r="I61" s="73" t="s">
        <v>449</v>
      </c>
      <c r="J61" s="38"/>
      <c r="K61" s="38" t="s">
        <v>276</v>
      </c>
      <c r="L61" s="39">
        <v>50</v>
      </c>
      <c r="M61" s="26"/>
      <c r="N61" s="4" t="s">
        <v>20</v>
      </c>
      <c r="O61" s="23" t="s">
        <v>22</v>
      </c>
      <c r="P61" s="9" t="str">
        <f t="shared" si="4"/>
        <v>sem data marcada</v>
      </c>
      <c r="Q61" s="63"/>
      <c r="R61" s="64"/>
      <c r="T61" s="40" t="str">
        <f t="shared" si="2"/>
        <v>Plano AnualPor definir</v>
      </c>
      <c r="U61" s="40" t="str">
        <f t="shared" si="3"/>
        <v>Plano AnualCultura</v>
      </c>
    </row>
    <row r="62" spans="1:21" ht="15" customHeight="1">
      <c r="A62" s="32" t="str">
        <f t="shared" si="1"/>
        <v/>
      </c>
      <c r="B62" s="30"/>
      <c r="C62" s="59" t="s">
        <v>149</v>
      </c>
      <c r="D62" s="21"/>
      <c r="E62" s="18"/>
      <c r="F62" s="11"/>
      <c r="G62" s="7" t="s">
        <v>362</v>
      </c>
      <c r="H62" s="4" t="s">
        <v>11</v>
      </c>
      <c r="I62" s="73" t="s">
        <v>432</v>
      </c>
      <c r="J62" s="38"/>
      <c r="K62" s="38" t="s">
        <v>276</v>
      </c>
      <c r="L62" s="39">
        <v>15</v>
      </c>
      <c r="M62" s="26"/>
      <c r="N62" s="4" t="s">
        <v>20</v>
      </c>
      <c r="O62" s="23" t="s">
        <v>22</v>
      </c>
      <c r="P62" s="9" t="str">
        <f t="shared" si="4"/>
        <v>sem data marcada</v>
      </c>
      <c r="Q62" s="63"/>
      <c r="R62" s="64"/>
      <c r="T62" s="40" t="str">
        <f t="shared" si="2"/>
        <v>Plano AnualPor definir</v>
      </c>
      <c r="U62" s="40" t="str">
        <f t="shared" si="3"/>
        <v>Plano AnualDesporto</v>
      </c>
    </row>
    <row r="63" spans="1:21" ht="15" customHeight="1">
      <c r="A63" s="32" t="str">
        <f t="shared" si="1"/>
        <v/>
      </c>
      <c r="B63" s="30"/>
      <c r="C63" s="59" t="s">
        <v>149</v>
      </c>
      <c r="D63" s="21"/>
      <c r="E63" s="18"/>
      <c r="F63" s="11"/>
      <c r="G63" s="7" t="s">
        <v>361</v>
      </c>
      <c r="H63" s="4" t="s">
        <v>11</v>
      </c>
      <c r="I63" s="73" t="s">
        <v>432</v>
      </c>
      <c r="J63" s="38"/>
      <c r="K63" s="38" t="s">
        <v>276</v>
      </c>
      <c r="L63" s="39"/>
      <c r="M63" s="26"/>
      <c r="N63" s="4" t="s">
        <v>20</v>
      </c>
      <c r="O63" s="23" t="s">
        <v>22</v>
      </c>
      <c r="P63" s="9" t="str">
        <f t="shared" si="4"/>
        <v>sem data marcada</v>
      </c>
      <c r="Q63" s="63"/>
      <c r="R63" s="64"/>
      <c r="T63" s="40" t="str">
        <f t="shared" si="2"/>
        <v>Plano AnualPor definir</v>
      </c>
      <c r="U63" s="40" t="str">
        <f t="shared" si="3"/>
        <v>Plano AnualDesporto</v>
      </c>
    </row>
    <row r="64" spans="1:21" ht="15" customHeight="1">
      <c r="A64" s="32" t="str">
        <f t="shared" si="1"/>
        <v/>
      </c>
      <c r="B64" s="30"/>
      <c r="C64" s="59" t="s">
        <v>149</v>
      </c>
      <c r="D64" s="21"/>
      <c r="E64" s="18"/>
      <c r="F64" s="11"/>
      <c r="G64" s="7" t="s">
        <v>393</v>
      </c>
      <c r="H64" s="4" t="s">
        <v>11</v>
      </c>
      <c r="I64" s="73" t="s">
        <v>432</v>
      </c>
      <c r="J64" s="38"/>
      <c r="K64" s="38" t="s">
        <v>276</v>
      </c>
      <c r="L64" s="39">
        <v>20</v>
      </c>
      <c r="M64" s="26"/>
      <c r="N64" s="4" t="s">
        <v>20</v>
      </c>
      <c r="O64" s="23" t="s">
        <v>22</v>
      </c>
      <c r="P64" s="9" t="str">
        <f t="shared" si="4"/>
        <v>sem data marcada</v>
      </c>
      <c r="Q64" s="63"/>
      <c r="R64" s="64"/>
      <c r="T64" s="40" t="str">
        <f t="shared" si="2"/>
        <v>Plano AnualPor definir</v>
      </c>
      <c r="U64" s="40" t="str">
        <f t="shared" si="3"/>
        <v>Plano AnualDesporto</v>
      </c>
    </row>
    <row r="65" spans="1:21" ht="15" customHeight="1">
      <c r="A65" s="32" t="str">
        <f t="shared" si="1"/>
        <v/>
      </c>
      <c r="B65" s="30"/>
      <c r="C65" s="59" t="s">
        <v>149</v>
      </c>
      <c r="D65" s="21"/>
      <c r="E65" s="18"/>
      <c r="F65" s="11"/>
      <c r="G65" s="7" t="s">
        <v>348</v>
      </c>
      <c r="H65" s="4" t="s">
        <v>152</v>
      </c>
      <c r="I65" s="73" t="s">
        <v>447</v>
      </c>
      <c r="J65" s="38"/>
      <c r="K65" s="38" t="s">
        <v>276</v>
      </c>
      <c r="L65" s="39">
        <v>1000</v>
      </c>
      <c r="M65" s="26"/>
      <c r="N65" s="4" t="s">
        <v>20</v>
      </c>
      <c r="O65" s="23" t="s">
        <v>22</v>
      </c>
      <c r="P65" s="9" t="str">
        <f t="shared" si="4"/>
        <v>sem data marcada</v>
      </c>
      <c r="Q65" s="63"/>
      <c r="R65" s="64"/>
      <c r="T65" s="40" t="str">
        <f t="shared" si="2"/>
        <v>Plano AnualPor definir</v>
      </c>
      <c r="U65" s="40" t="str">
        <f t="shared" si="3"/>
        <v>Plano AnualEducação</v>
      </c>
    </row>
    <row r="66" spans="1:21" ht="15" customHeight="1">
      <c r="A66" s="32" t="str">
        <f t="shared" si="1"/>
        <v/>
      </c>
      <c r="B66" s="30"/>
      <c r="C66" s="59" t="s">
        <v>149</v>
      </c>
      <c r="D66" s="21"/>
      <c r="E66" s="18"/>
      <c r="F66" s="11"/>
      <c r="G66" s="7" t="s">
        <v>292</v>
      </c>
      <c r="H66" s="4" t="s">
        <v>13</v>
      </c>
      <c r="I66" s="73" t="s">
        <v>431</v>
      </c>
      <c r="J66" s="38"/>
      <c r="K66" s="38" t="s">
        <v>276</v>
      </c>
      <c r="L66" s="39">
        <v>30</v>
      </c>
      <c r="M66" s="26"/>
      <c r="N66" s="4" t="s">
        <v>20</v>
      </c>
      <c r="O66" s="23" t="s">
        <v>22</v>
      </c>
      <c r="P66" s="9" t="str">
        <f t="shared" si="4"/>
        <v>sem data marcada</v>
      </c>
      <c r="Q66" s="63"/>
      <c r="R66" s="64"/>
      <c r="T66" s="40" t="str">
        <f t="shared" si="2"/>
        <v>Plano AnualPor definir</v>
      </c>
      <c r="U66" s="40" t="str">
        <f t="shared" si="3"/>
        <v>Plano AnualMuseu</v>
      </c>
    </row>
    <row r="67" spans="1:21" ht="15" customHeight="1">
      <c r="A67" s="32" t="str">
        <f t="shared" si="1"/>
        <v/>
      </c>
      <c r="B67" s="30"/>
      <c r="C67" s="59" t="s">
        <v>149</v>
      </c>
      <c r="D67" s="21"/>
      <c r="E67" s="18"/>
      <c r="F67" s="11"/>
      <c r="G67" s="7" t="s">
        <v>305</v>
      </c>
      <c r="H67" s="4" t="s">
        <v>11</v>
      </c>
      <c r="I67" s="73" t="s">
        <v>424</v>
      </c>
      <c r="J67" s="38"/>
      <c r="K67" s="38" t="s">
        <v>276</v>
      </c>
      <c r="L67" s="39">
        <v>15</v>
      </c>
      <c r="M67" s="26"/>
      <c r="N67" s="4" t="s">
        <v>20</v>
      </c>
      <c r="O67" s="23" t="s">
        <v>22</v>
      </c>
      <c r="P67" s="9" t="str">
        <f t="shared" si="4"/>
        <v>sem data marcada</v>
      </c>
      <c r="Q67" s="63"/>
      <c r="R67" s="64"/>
      <c r="T67" s="40" t="str">
        <f t="shared" si="2"/>
        <v>Plano AnualPor definir</v>
      </c>
      <c r="U67" s="40" t="str">
        <f t="shared" si="3"/>
        <v>Plano AnualDesporto</v>
      </c>
    </row>
    <row r="68" spans="1:21" ht="15" customHeight="1">
      <c r="A68" s="32" t="str">
        <f t="shared" si="1"/>
        <v/>
      </c>
      <c r="B68" s="30"/>
      <c r="C68" s="59" t="s">
        <v>149</v>
      </c>
      <c r="D68" s="21"/>
      <c r="E68" s="18"/>
      <c r="F68" s="11"/>
      <c r="G68" s="7" t="s">
        <v>326</v>
      </c>
      <c r="H68" s="4" t="s">
        <v>12</v>
      </c>
      <c r="I68" s="73" t="s">
        <v>440</v>
      </c>
      <c r="J68" s="38"/>
      <c r="K68" s="38" t="s">
        <v>276</v>
      </c>
      <c r="L68" s="39">
        <v>400</v>
      </c>
      <c r="M68" s="26"/>
      <c r="N68" s="4" t="s">
        <v>20</v>
      </c>
      <c r="O68" s="23" t="s">
        <v>22</v>
      </c>
      <c r="P68" s="9" t="str">
        <f t="shared" si="4"/>
        <v>sem data marcada</v>
      </c>
      <c r="Q68" s="63"/>
      <c r="R68" s="64"/>
      <c r="T68" s="40" t="str">
        <f t="shared" si="2"/>
        <v>Plano AnualPor definir</v>
      </c>
      <c r="U68" s="40" t="str">
        <f t="shared" si="3"/>
        <v>Plano AnualTurismo</v>
      </c>
    </row>
    <row r="69" spans="1:21" ht="15" customHeight="1">
      <c r="A69" s="32" t="str">
        <f t="shared" si="1"/>
        <v/>
      </c>
      <c r="B69" s="30"/>
      <c r="C69" s="59" t="s">
        <v>149</v>
      </c>
      <c r="D69" s="21"/>
      <c r="E69" s="18"/>
      <c r="F69" s="11"/>
      <c r="G69" s="7" t="s">
        <v>392</v>
      </c>
      <c r="H69" s="4" t="s">
        <v>16</v>
      </c>
      <c r="I69" s="73" t="s">
        <v>385</v>
      </c>
      <c r="J69" s="38"/>
      <c r="K69" s="38" t="s">
        <v>276</v>
      </c>
      <c r="L69" s="39">
        <v>1000</v>
      </c>
      <c r="M69" s="26"/>
      <c r="N69" s="4" t="s">
        <v>20</v>
      </c>
      <c r="O69" s="23" t="s">
        <v>22</v>
      </c>
      <c r="P69" s="9" t="str">
        <f t="shared" si="4"/>
        <v>sem data marcada</v>
      </c>
      <c r="Q69" s="63"/>
      <c r="R69" s="64"/>
      <c r="T69" s="40" t="str">
        <f t="shared" si="2"/>
        <v>Plano AnualPor definir</v>
      </c>
      <c r="U69" s="40" t="str">
        <f t="shared" si="3"/>
        <v>Plano AnualEspetáculo</v>
      </c>
    </row>
    <row r="70" spans="1:21" ht="4.5" customHeight="1">
      <c r="A70" s="33" t="str">
        <f>IF(B70="","",)</f>
        <v/>
      </c>
      <c r="B70" s="31"/>
      <c r="C70" s="37"/>
      <c r="D70" s="17"/>
      <c r="E70" s="19"/>
      <c r="F70" s="12"/>
      <c r="G70" s="13"/>
      <c r="H70" s="14"/>
      <c r="I70" s="72"/>
      <c r="J70" s="36"/>
      <c r="K70" s="36"/>
      <c r="L70" s="36"/>
      <c r="M70" s="27"/>
      <c r="N70" s="14"/>
      <c r="O70" s="24"/>
      <c r="P70" s="15" t="str">
        <f t="shared" si="4"/>
        <v/>
      </c>
      <c r="Q70" s="65"/>
      <c r="R70" s="66"/>
      <c r="T70" s="42" t="str">
        <f t="shared" si="2"/>
        <v/>
      </c>
      <c r="U70" s="42" t="str">
        <f t="shared" si="3"/>
        <v/>
      </c>
    </row>
    <row r="71" spans="1:21" ht="15" customHeight="1">
      <c r="F71" s="2"/>
      <c r="L71" s="61"/>
      <c r="O71" s="2"/>
      <c r="P71" s="2"/>
      <c r="Q71" s="67"/>
      <c r="R71" s="67"/>
    </row>
    <row r="72" spans="1:21">
      <c r="B72" s="29" t="s">
        <v>133</v>
      </c>
      <c r="C72" s="43" t="s">
        <v>138</v>
      </c>
      <c r="D72" s="46">
        <v>1</v>
      </c>
      <c r="E72" s="47" t="s">
        <v>79</v>
      </c>
      <c r="F72" s="45" t="s">
        <v>5</v>
      </c>
      <c r="G72" s="69" t="s">
        <v>471</v>
      </c>
      <c r="H72" s="44" t="s">
        <v>75</v>
      </c>
      <c r="I72" s="71" t="s">
        <v>385</v>
      </c>
      <c r="K72" s="51" t="s">
        <v>154</v>
      </c>
      <c r="N72" s="44" t="s">
        <v>21</v>
      </c>
      <c r="O72" s="44" t="s">
        <v>8</v>
      </c>
      <c r="P72" s="44" t="s">
        <v>51</v>
      </c>
      <c r="Q72" s="68" t="s">
        <v>408</v>
      </c>
      <c r="R72" s="67"/>
    </row>
    <row r="73" spans="1:21">
      <c r="B73" s="29" t="s">
        <v>293</v>
      </c>
      <c r="C73" s="43" t="s">
        <v>139</v>
      </c>
      <c r="D73" s="46">
        <v>2</v>
      </c>
      <c r="E73" s="47" t="s">
        <v>76</v>
      </c>
      <c r="F73" s="45" t="s">
        <v>6</v>
      </c>
      <c r="G73" s="69" t="s">
        <v>465</v>
      </c>
      <c r="H73" s="44" t="s">
        <v>14</v>
      </c>
      <c r="I73" s="71" t="s">
        <v>411</v>
      </c>
      <c r="K73" s="51" t="s">
        <v>155</v>
      </c>
      <c r="N73" s="44" t="s">
        <v>84</v>
      </c>
      <c r="O73" s="44" t="s">
        <v>50</v>
      </c>
      <c r="P73" s="44" t="s">
        <v>52</v>
      </c>
      <c r="Q73" s="68" t="s">
        <v>409</v>
      </c>
      <c r="R73" s="67"/>
    </row>
    <row r="74" spans="1:21">
      <c r="B74" s="29"/>
      <c r="C74" s="43" t="s">
        <v>140</v>
      </c>
      <c r="D74" s="46">
        <v>3</v>
      </c>
      <c r="E74" s="47" t="s">
        <v>80</v>
      </c>
      <c r="F74" s="45" t="s">
        <v>0</v>
      </c>
      <c r="G74" s="69" t="s">
        <v>361</v>
      </c>
      <c r="H74" s="44" t="s">
        <v>15</v>
      </c>
      <c r="I74" s="71" t="s">
        <v>410</v>
      </c>
      <c r="K74" s="51" t="s">
        <v>278</v>
      </c>
      <c r="N74" s="44" t="s">
        <v>20</v>
      </c>
      <c r="O74" s="44" t="s">
        <v>24</v>
      </c>
      <c r="P74" s="44" t="s">
        <v>53</v>
      </c>
      <c r="Q74" s="67"/>
      <c r="R74" s="67"/>
    </row>
    <row r="75" spans="1:21">
      <c r="B75" s="29"/>
      <c r="C75" s="43" t="s">
        <v>141</v>
      </c>
      <c r="D75" s="46">
        <v>4</v>
      </c>
      <c r="E75" s="47" t="s">
        <v>81</v>
      </c>
      <c r="F75" s="45" t="s">
        <v>1</v>
      </c>
      <c r="G75" s="69" t="s">
        <v>368</v>
      </c>
      <c r="H75" s="44" t="s">
        <v>153</v>
      </c>
      <c r="I75" s="71" t="s">
        <v>412</v>
      </c>
      <c r="K75" s="51" t="s">
        <v>279</v>
      </c>
      <c r="N75" s="52"/>
      <c r="O75" s="44" t="s">
        <v>22</v>
      </c>
      <c r="P75" s="44" t="s">
        <v>30</v>
      </c>
      <c r="Q75" s="67"/>
      <c r="R75" s="67"/>
    </row>
    <row r="76" spans="1:21">
      <c r="B76" s="29"/>
      <c r="C76" s="43" t="s">
        <v>142</v>
      </c>
      <c r="D76" s="46">
        <v>5</v>
      </c>
      <c r="E76" s="47" t="s">
        <v>82</v>
      </c>
      <c r="F76" s="45" t="s">
        <v>2</v>
      </c>
      <c r="G76" s="69" t="s">
        <v>161</v>
      </c>
      <c r="H76" s="44" t="s">
        <v>11</v>
      </c>
      <c r="I76" s="71" t="s">
        <v>318</v>
      </c>
      <c r="K76" s="51" t="s">
        <v>276</v>
      </c>
      <c r="N76" s="52"/>
      <c r="O76" s="44" t="s">
        <v>7</v>
      </c>
      <c r="P76" s="44" t="s">
        <v>35</v>
      </c>
      <c r="Q76" s="67"/>
      <c r="R76" s="67"/>
    </row>
    <row r="77" spans="1:21">
      <c r="C77" s="43" t="s">
        <v>143</v>
      </c>
      <c r="D77" s="46">
        <v>6</v>
      </c>
      <c r="E77" s="47" t="s">
        <v>83</v>
      </c>
      <c r="F77" s="45" t="s">
        <v>3</v>
      </c>
      <c r="G77" s="69" t="s">
        <v>162</v>
      </c>
      <c r="H77" s="44" t="s">
        <v>18</v>
      </c>
      <c r="I77" s="71" t="s">
        <v>413</v>
      </c>
      <c r="K77" s="51" t="s">
        <v>280</v>
      </c>
      <c r="N77" s="52"/>
      <c r="O77" s="53"/>
      <c r="P77" s="44" t="s">
        <v>31</v>
      </c>
      <c r="Q77" s="67"/>
      <c r="R77" s="67"/>
    </row>
    <row r="78" spans="1:21">
      <c r="C78" s="43" t="s">
        <v>144</v>
      </c>
      <c r="D78" s="46">
        <v>7</v>
      </c>
      <c r="E78" s="47" t="s">
        <v>85</v>
      </c>
      <c r="F78" s="45" t="s">
        <v>4</v>
      </c>
      <c r="G78" s="69" t="s">
        <v>163</v>
      </c>
      <c r="H78" s="44" t="s">
        <v>17</v>
      </c>
      <c r="I78" s="71" t="s">
        <v>415</v>
      </c>
      <c r="K78" s="51" t="s">
        <v>281</v>
      </c>
      <c r="O78" s="2"/>
      <c r="P78" s="2"/>
      <c r="Q78" s="67"/>
      <c r="R78" s="67"/>
    </row>
    <row r="79" spans="1:21">
      <c r="C79" s="43" t="s">
        <v>145</v>
      </c>
      <c r="D79" s="46">
        <v>8</v>
      </c>
      <c r="E79" s="47" t="s">
        <v>86</v>
      </c>
      <c r="F79" s="45" t="s">
        <v>38</v>
      </c>
      <c r="G79" s="69" t="s">
        <v>164</v>
      </c>
      <c r="H79" s="44" t="s">
        <v>152</v>
      </c>
      <c r="I79" s="71" t="s">
        <v>414</v>
      </c>
      <c r="O79" s="2"/>
      <c r="P79" s="2"/>
      <c r="Q79" s="67"/>
      <c r="R79" s="67"/>
    </row>
    <row r="80" spans="1:21">
      <c r="C80" s="43" t="s">
        <v>146</v>
      </c>
      <c r="D80" s="46">
        <v>9</v>
      </c>
      <c r="E80" s="47" t="s">
        <v>87</v>
      </c>
      <c r="G80" s="69" t="s">
        <v>165</v>
      </c>
      <c r="H80" s="44" t="s">
        <v>16</v>
      </c>
      <c r="I80" s="71" t="s">
        <v>445</v>
      </c>
      <c r="P80" s="2"/>
      <c r="Q80" s="67"/>
      <c r="R80" s="67"/>
    </row>
    <row r="81" spans="3:18">
      <c r="C81" s="43" t="s">
        <v>147</v>
      </c>
      <c r="D81" s="46">
        <v>10</v>
      </c>
      <c r="E81" s="47" t="s">
        <v>88</v>
      </c>
      <c r="G81" s="69" t="s">
        <v>166</v>
      </c>
      <c r="H81" s="44" t="s">
        <v>13</v>
      </c>
      <c r="I81" s="71" t="s">
        <v>376</v>
      </c>
      <c r="P81" s="2"/>
      <c r="Q81" s="67"/>
      <c r="R81" s="67"/>
    </row>
    <row r="82" spans="3:18">
      <c r="C82" s="43" t="s">
        <v>148</v>
      </c>
      <c r="D82" s="46">
        <v>11</v>
      </c>
      <c r="E82" s="47" t="s">
        <v>89</v>
      </c>
      <c r="F82" s="3"/>
      <c r="G82" s="69" t="s">
        <v>167</v>
      </c>
      <c r="H82" s="44" t="s">
        <v>12</v>
      </c>
      <c r="I82" s="71" t="s">
        <v>447</v>
      </c>
      <c r="P82" s="2"/>
      <c r="Q82" s="67"/>
      <c r="R82" s="67"/>
    </row>
    <row r="83" spans="3:18">
      <c r="C83" s="43" t="s">
        <v>149</v>
      </c>
      <c r="D83" s="46">
        <v>12</v>
      </c>
      <c r="E83" s="47" t="s">
        <v>90</v>
      </c>
      <c r="F83" s="3"/>
      <c r="G83" s="69" t="s">
        <v>487</v>
      </c>
      <c r="I83" s="71" t="s">
        <v>440</v>
      </c>
      <c r="Q83" s="67"/>
      <c r="R83" s="67"/>
    </row>
    <row r="84" spans="3:18">
      <c r="D84" s="48">
        <v>13</v>
      </c>
      <c r="E84" s="49" t="s">
        <v>91</v>
      </c>
      <c r="F84" s="3"/>
      <c r="G84" s="69" t="s">
        <v>451</v>
      </c>
      <c r="I84" s="71" t="s">
        <v>388</v>
      </c>
      <c r="Q84" s="67"/>
      <c r="R84" s="67"/>
    </row>
    <row r="85" spans="3:18">
      <c r="D85" s="48">
        <v>14</v>
      </c>
      <c r="E85" s="49" t="s">
        <v>92</v>
      </c>
      <c r="F85" s="3"/>
      <c r="G85" s="69" t="s">
        <v>63</v>
      </c>
      <c r="I85" s="71" t="s">
        <v>309</v>
      </c>
      <c r="Q85" s="67"/>
      <c r="R85" s="67"/>
    </row>
    <row r="86" spans="3:18">
      <c r="D86" s="48">
        <v>15</v>
      </c>
      <c r="E86" s="49" t="s">
        <v>93</v>
      </c>
      <c r="F86" s="3"/>
      <c r="G86" s="69" t="s">
        <v>304</v>
      </c>
      <c r="I86" s="71" t="s">
        <v>449</v>
      </c>
      <c r="Q86" s="67"/>
      <c r="R86" s="67"/>
    </row>
    <row r="87" spans="3:18">
      <c r="D87" s="48">
        <v>16</v>
      </c>
      <c r="E87" s="49" t="s">
        <v>94</v>
      </c>
      <c r="F87" s="3"/>
      <c r="G87" s="69" t="s">
        <v>486</v>
      </c>
      <c r="I87" s="71" t="s">
        <v>438</v>
      </c>
      <c r="Q87" s="67"/>
      <c r="R87" s="67"/>
    </row>
    <row r="88" spans="3:18">
      <c r="D88" s="48">
        <v>17</v>
      </c>
      <c r="E88" s="49" t="s">
        <v>95</v>
      </c>
      <c r="F88" s="3"/>
      <c r="G88" s="69" t="s">
        <v>168</v>
      </c>
      <c r="I88" s="71" t="s">
        <v>434</v>
      </c>
      <c r="Q88" s="67"/>
      <c r="R88" s="67"/>
    </row>
    <row r="89" spans="3:18">
      <c r="D89" s="48">
        <v>18</v>
      </c>
      <c r="E89" s="49" t="s">
        <v>96</v>
      </c>
      <c r="F89" s="3"/>
      <c r="G89" s="69" t="s">
        <v>340</v>
      </c>
      <c r="I89" s="71" t="s">
        <v>416</v>
      </c>
      <c r="Q89" s="67"/>
      <c r="R89" s="67"/>
    </row>
    <row r="90" spans="3:18">
      <c r="D90" s="48">
        <v>19</v>
      </c>
      <c r="E90" s="49" t="s">
        <v>77</v>
      </c>
      <c r="F90" s="3"/>
      <c r="G90" s="69" t="s">
        <v>485</v>
      </c>
      <c r="I90" s="71" t="s">
        <v>441</v>
      </c>
      <c r="Q90" s="67"/>
      <c r="R90" s="67"/>
    </row>
    <row r="91" spans="3:18">
      <c r="D91" s="48">
        <v>20</v>
      </c>
      <c r="E91" s="49" t="s">
        <v>78</v>
      </c>
      <c r="F91" s="3"/>
      <c r="G91" s="69" t="s">
        <v>169</v>
      </c>
      <c r="I91" s="71" t="s">
        <v>442</v>
      </c>
      <c r="Q91" s="67"/>
      <c r="R91" s="67"/>
    </row>
    <row r="92" spans="3:18">
      <c r="D92" s="48">
        <v>21</v>
      </c>
      <c r="E92" s="49" t="s">
        <v>97</v>
      </c>
      <c r="F92" s="3"/>
      <c r="G92" s="69" t="s">
        <v>169</v>
      </c>
      <c r="I92" s="71" t="s">
        <v>417</v>
      </c>
      <c r="Q92" s="67"/>
      <c r="R92" s="67"/>
    </row>
    <row r="93" spans="3:18">
      <c r="D93" s="48">
        <v>22</v>
      </c>
      <c r="E93" s="49" t="s">
        <v>98</v>
      </c>
      <c r="F93" s="3"/>
      <c r="G93" s="69" t="s">
        <v>129</v>
      </c>
      <c r="I93" s="71" t="s">
        <v>387</v>
      </c>
      <c r="Q93" s="67"/>
      <c r="R93" s="67"/>
    </row>
    <row r="94" spans="3:18">
      <c r="D94" s="48">
        <v>23</v>
      </c>
      <c r="E94" s="49" t="s">
        <v>99</v>
      </c>
      <c r="F94" s="3"/>
      <c r="G94" s="69" t="s">
        <v>112</v>
      </c>
      <c r="I94" s="71" t="s">
        <v>433</v>
      </c>
      <c r="Q94" s="67"/>
      <c r="R94" s="67"/>
    </row>
    <row r="95" spans="3:18">
      <c r="D95" s="48">
        <v>24</v>
      </c>
      <c r="E95" s="49" t="s">
        <v>100</v>
      </c>
      <c r="F95" s="3"/>
      <c r="G95" s="69" t="s">
        <v>484</v>
      </c>
      <c r="I95" s="71" t="s">
        <v>439</v>
      </c>
      <c r="Q95" s="67"/>
      <c r="R95" s="67"/>
    </row>
    <row r="96" spans="3:18">
      <c r="D96" s="48">
        <v>25</v>
      </c>
      <c r="E96" s="49" t="s">
        <v>101</v>
      </c>
      <c r="F96" s="3"/>
      <c r="G96" s="69" t="s">
        <v>475</v>
      </c>
      <c r="I96" s="71" t="s">
        <v>418</v>
      </c>
      <c r="Q96" s="67"/>
      <c r="R96" s="67"/>
    </row>
    <row r="97" spans="1:21">
      <c r="D97" s="48">
        <v>26</v>
      </c>
      <c r="E97" s="49" t="s">
        <v>102</v>
      </c>
      <c r="F97" s="3"/>
      <c r="G97" s="69" t="s">
        <v>170</v>
      </c>
      <c r="I97" s="71" t="s">
        <v>419</v>
      </c>
      <c r="Q97" s="67"/>
      <c r="R97" s="67"/>
    </row>
    <row r="98" spans="1:21">
      <c r="D98" s="48">
        <v>27</v>
      </c>
      <c r="E98" s="49" t="s">
        <v>103</v>
      </c>
      <c r="F98" s="3"/>
      <c r="G98" s="69" t="s">
        <v>308</v>
      </c>
      <c r="I98" s="71" t="s">
        <v>335</v>
      </c>
      <c r="Q98" s="67"/>
      <c r="R98" s="67"/>
    </row>
    <row r="99" spans="1:21">
      <c r="D99" s="48">
        <v>28</v>
      </c>
      <c r="E99" s="49" t="s">
        <v>104</v>
      </c>
      <c r="F99" s="3"/>
      <c r="G99" s="69" t="s">
        <v>394</v>
      </c>
      <c r="I99" s="71" t="s">
        <v>436</v>
      </c>
      <c r="Q99" s="67"/>
      <c r="R99" s="67"/>
    </row>
    <row r="100" spans="1:21">
      <c r="D100" s="48">
        <v>29</v>
      </c>
      <c r="E100" s="49" t="s">
        <v>105</v>
      </c>
      <c r="F100" s="3"/>
      <c r="G100" s="69" t="s">
        <v>483</v>
      </c>
      <c r="I100" s="71" t="s">
        <v>420</v>
      </c>
      <c r="Q100" s="67"/>
      <c r="R100" s="67"/>
    </row>
    <row r="101" spans="1:21">
      <c r="D101" s="48">
        <v>30</v>
      </c>
      <c r="E101" s="49" t="s">
        <v>106</v>
      </c>
      <c r="F101" s="3"/>
      <c r="G101" s="69" t="s">
        <v>284</v>
      </c>
      <c r="I101" s="71" t="s">
        <v>421</v>
      </c>
      <c r="Q101" s="67"/>
      <c r="R101" s="67"/>
    </row>
    <row r="102" spans="1:21">
      <c r="D102" s="48">
        <v>31</v>
      </c>
      <c r="E102" s="50" t="s">
        <v>107</v>
      </c>
      <c r="F102" s="3"/>
      <c r="G102" s="69" t="s">
        <v>464</v>
      </c>
      <c r="I102" s="71" t="s">
        <v>446</v>
      </c>
      <c r="Q102" s="67"/>
      <c r="R102" s="67"/>
    </row>
    <row r="103" spans="1:21">
      <c r="D103" s="48" t="s">
        <v>36</v>
      </c>
      <c r="E103" s="49"/>
      <c r="F103" s="3"/>
      <c r="G103" s="69" t="s">
        <v>470</v>
      </c>
      <c r="I103" s="71" t="s">
        <v>343</v>
      </c>
      <c r="Q103" s="67"/>
      <c r="R103" s="67"/>
    </row>
    <row r="104" spans="1:21">
      <c r="F104" s="3"/>
      <c r="G104" s="69" t="s">
        <v>472</v>
      </c>
      <c r="I104" s="71" t="s">
        <v>422</v>
      </c>
      <c r="Q104" s="67"/>
      <c r="R104" s="67"/>
    </row>
    <row r="105" spans="1:21">
      <c r="F105" s="3"/>
      <c r="G105" s="69" t="s">
        <v>171</v>
      </c>
      <c r="I105" s="71" t="s">
        <v>423</v>
      </c>
      <c r="Q105" s="67"/>
      <c r="R105" s="67"/>
    </row>
    <row r="106" spans="1:21">
      <c r="F106" s="3"/>
      <c r="G106" s="69" t="s">
        <v>44</v>
      </c>
      <c r="I106" s="71" t="s">
        <v>443</v>
      </c>
      <c r="Q106" s="67"/>
      <c r="R106" s="67"/>
    </row>
    <row r="107" spans="1:21">
      <c r="F107" s="3"/>
      <c r="G107" s="69" t="s">
        <v>172</v>
      </c>
      <c r="I107" s="71" t="s">
        <v>424</v>
      </c>
      <c r="Q107" s="67"/>
      <c r="R107" s="67"/>
    </row>
    <row r="108" spans="1:21">
      <c r="F108" s="3"/>
      <c r="G108" s="69" t="s">
        <v>67</v>
      </c>
      <c r="I108" s="71" t="s">
        <v>384</v>
      </c>
      <c r="Q108" s="67"/>
      <c r="R108" s="67"/>
    </row>
    <row r="109" spans="1:21">
      <c r="F109" s="3"/>
      <c r="G109" s="69" t="s">
        <v>173</v>
      </c>
      <c r="I109" s="71" t="s">
        <v>444</v>
      </c>
      <c r="Q109" s="67"/>
      <c r="R109" s="67"/>
    </row>
    <row r="110" spans="1:21">
      <c r="F110" s="3"/>
      <c r="G110" s="69" t="s">
        <v>374</v>
      </c>
      <c r="I110" s="71" t="s">
        <v>425</v>
      </c>
      <c r="Q110" s="67"/>
      <c r="R110" s="67"/>
    </row>
    <row r="111" spans="1:21">
      <c r="F111" s="3"/>
      <c r="G111" s="69" t="s">
        <v>351</v>
      </c>
      <c r="I111" s="71" t="s">
        <v>426</v>
      </c>
      <c r="Q111" s="67"/>
      <c r="R111" s="67"/>
    </row>
    <row r="112" spans="1:21" s="34" customFormat="1">
      <c r="A112"/>
      <c r="B112"/>
      <c r="C112"/>
      <c r="D112" s="20"/>
      <c r="E112" s="16"/>
      <c r="F112" s="3"/>
      <c r="G112" s="69" t="s">
        <v>354</v>
      </c>
      <c r="H112"/>
      <c r="I112" s="71" t="s">
        <v>427</v>
      </c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353</v>
      </c>
      <c r="H113"/>
      <c r="I113" s="71" t="s">
        <v>428</v>
      </c>
      <c r="M113" s="25"/>
      <c r="N113"/>
      <c r="O113"/>
      <c r="P113" s="8"/>
      <c r="Q113"/>
      <c r="R113"/>
      <c r="S113"/>
      <c r="T113"/>
      <c r="U113"/>
    </row>
    <row r="114" spans="1:21" s="34" customFormat="1">
      <c r="A114"/>
      <c r="B114"/>
      <c r="C114"/>
      <c r="D114" s="20"/>
      <c r="E114" s="16"/>
      <c r="F114"/>
      <c r="G114" s="69" t="s">
        <v>174</v>
      </c>
      <c r="H114"/>
      <c r="I114" s="71" t="s">
        <v>429</v>
      </c>
      <c r="M114" s="25"/>
      <c r="N114"/>
      <c r="O114"/>
      <c r="P114" s="8"/>
      <c r="Q114"/>
      <c r="R114"/>
      <c r="S114"/>
      <c r="T114"/>
      <c r="U114"/>
    </row>
    <row r="115" spans="1:21" s="34" customFormat="1">
      <c r="A115"/>
      <c r="B115"/>
      <c r="C115"/>
      <c r="D115" s="20"/>
      <c r="E115" s="16"/>
      <c r="F115"/>
      <c r="G115" s="69" t="s">
        <v>325</v>
      </c>
      <c r="H115"/>
      <c r="I115" s="71" t="s">
        <v>430</v>
      </c>
      <c r="M115" s="25"/>
      <c r="N115"/>
      <c r="O115"/>
      <c r="P115" s="8"/>
      <c r="Q115"/>
      <c r="R115"/>
      <c r="S115"/>
      <c r="T115"/>
      <c r="U115"/>
    </row>
    <row r="116" spans="1:21" s="34" customFormat="1">
      <c r="A116"/>
      <c r="B116"/>
      <c r="C116"/>
      <c r="D116" s="20"/>
      <c r="E116" s="16"/>
      <c r="F116"/>
      <c r="G116" s="69" t="s">
        <v>437</v>
      </c>
      <c r="H116"/>
      <c r="I116" s="71" t="s">
        <v>431</v>
      </c>
      <c r="M116" s="25"/>
      <c r="N116"/>
      <c r="O116"/>
      <c r="P116" s="8"/>
      <c r="Q116"/>
      <c r="R116"/>
      <c r="S116"/>
      <c r="T116"/>
      <c r="U116"/>
    </row>
    <row r="117" spans="1:21" s="34" customFormat="1">
      <c r="A117"/>
      <c r="B117"/>
      <c r="C117"/>
      <c r="D117" s="20"/>
      <c r="E117" s="16"/>
      <c r="F117"/>
      <c r="G117" s="69" t="s">
        <v>175</v>
      </c>
      <c r="H117"/>
      <c r="I117" s="71" t="s">
        <v>448</v>
      </c>
      <c r="M117" s="25"/>
      <c r="N117"/>
      <c r="O117"/>
      <c r="P117" s="8"/>
      <c r="Q117"/>
      <c r="R117"/>
      <c r="S117"/>
      <c r="T117"/>
      <c r="U117"/>
    </row>
    <row r="118" spans="1:21" s="34" customFormat="1">
      <c r="A118"/>
      <c r="B118"/>
      <c r="C118"/>
      <c r="D118" s="20"/>
      <c r="E118" s="16"/>
      <c r="F118"/>
      <c r="G118" s="69" t="s">
        <v>113</v>
      </c>
      <c r="H118"/>
      <c r="I118" s="71" t="s">
        <v>378</v>
      </c>
      <c r="M118" s="25"/>
      <c r="N118"/>
      <c r="O118"/>
      <c r="P118" s="8"/>
      <c r="Q118"/>
      <c r="R118"/>
      <c r="S118"/>
      <c r="T118"/>
      <c r="U118"/>
    </row>
    <row r="119" spans="1:21" s="34" customFormat="1">
      <c r="A119"/>
      <c r="B119"/>
      <c r="C119"/>
      <c r="D119" s="20"/>
      <c r="E119" s="16"/>
      <c r="F119"/>
      <c r="G119" s="69" t="s">
        <v>176</v>
      </c>
      <c r="H119"/>
      <c r="M119" s="25"/>
      <c r="N119"/>
      <c r="O119"/>
      <c r="P119" s="8"/>
      <c r="Q119"/>
      <c r="R119"/>
      <c r="S119"/>
      <c r="T119"/>
      <c r="U119"/>
    </row>
    <row r="120" spans="1:21" s="34" customFormat="1">
      <c r="A120"/>
      <c r="B120"/>
      <c r="C120"/>
      <c r="D120" s="20"/>
      <c r="E120" s="16"/>
      <c r="F120"/>
      <c r="G120" s="69" t="s">
        <v>177</v>
      </c>
      <c r="H120"/>
      <c r="M120" s="25"/>
      <c r="N120"/>
      <c r="O120"/>
      <c r="P120" s="8"/>
      <c r="Q120"/>
      <c r="R120"/>
      <c r="S120"/>
      <c r="T120"/>
      <c r="U120"/>
    </row>
    <row r="121" spans="1:21" s="34" customFormat="1">
      <c r="A121"/>
      <c r="B121"/>
      <c r="C121"/>
      <c r="D121" s="20"/>
      <c r="E121" s="16"/>
      <c r="F121"/>
      <c r="G121" s="69" t="s">
        <v>55</v>
      </c>
      <c r="H121"/>
      <c r="M121" s="25"/>
      <c r="N121"/>
      <c r="O121"/>
      <c r="P121" s="8"/>
      <c r="Q121"/>
      <c r="R121"/>
      <c r="S121"/>
      <c r="T121"/>
      <c r="U121"/>
    </row>
    <row r="122" spans="1:21" s="34" customFormat="1">
      <c r="A122"/>
      <c r="B122"/>
      <c r="C122"/>
      <c r="D122" s="20"/>
      <c r="E122" s="16"/>
      <c r="F122"/>
      <c r="G122" s="69" t="s">
        <v>283</v>
      </c>
      <c r="H122"/>
      <c r="M122" s="25"/>
      <c r="N122"/>
      <c r="O122"/>
      <c r="P122" s="8"/>
      <c r="Q122"/>
      <c r="R122"/>
      <c r="S122"/>
      <c r="T122"/>
      <c r="U122"/>
    </row>
    <row r="123" spans="1:21" s="34" customFormat="1">
      <c r="A123"/>
      <c r="B123"/>
      <c r="C123"/>
      <c r="D123" s="20"/>
      <c r="E123" s="16"/>
      <c r="F123"/>
      <c r="G123" s="69" t="s">
        <v>493</v>
      </c>
      <c r="H123"/>
      <c r="M123" s="25"/>
      <c r="N123"/>
      <c r="O123"/>
      <c r="P123" s="8"/>
      <c r="Q123"/>
      <c r="R123"/>
      <c r="S123"/>
      <c r="T123"/>
      <c r="U123"/>
    </row>
    <row r="124" spans="1:21" s="34" customFormat="1">
      <c r="A124"/>
      <c r="B124"/>
      <c r="C124"/>
      <c r="D124" s="20"/>
      <c r="E124" s="16"/>
      <c r="F124"/>
      <c r="G124" s="69" t="s">
        <v>15</v>
      </c>
      <c r="H124"/>
      <c r="M124" s="25"/>
      <c r="N124"/>
      <c r="O124"/>
      <c r="P124" s="8"/>
      <c r="Q124"/>
      <c r="R124"/>
      <c r="S124"/>
      <c r="T124"/>
      <c r="U124"/>
    </row>
    <row r="125" spans="1:21" s="34" customFormat="1">
      <c r="A125"/>
      <c r="B125"/>
      <c r="C125"/>
      <c r="D125" s="20"/>
      <c r="E125" s="16"/>
      <c r="F125"/>
      <c r="G125" s="69" t="s">
        <v>178</v>
      </c>
      <c r="H125"/>
      <c r="M125" s="25"/>
      <c r="N125"/>
      <c r="O125"/>
      <c r="P125" s="8"/>
      <c r="Q125"/>
      <c r="R125"/>
      <c r="S125"/>
      <c r="T125"/>
      <c r="U125"/>
    </row>
    <row r="126" spans="1:21" s="34" customFormat="1">
      <c r="A126"/>
      <c r="B126"/>
      <c r="C126"/>
      <c r="D126" s="20"/>
      <c r="E126" s="16"/>
      <c r="F126"/>
      <c r="G126" s="69" t="s">
        <v>399</v>
      </c>
      <c r="H126"/>
      <c r="M126" s="25"/>
      <c r="N126"/>
      <c r="O126"/>
      <c r="P126" s="8"/>
      <c r="Q126"/>
      <c r="R126"/>
      <c r="S126"/>
      <c r="T126"/>
      <c r="U126"/>
    </row>
    <row r="127" spans="1:21" s="34" customFormat="1">
      <c r="A127"/>
      <c r="B127"/>
      <c r="C127"/>
      <c r="D127" s="20"/>
      <c r="E127" s="16"/>
      <c r="F127"/>
      <c r="G127" s="69" t="s">
        <v>179</v>
      </c>
      <c r="H127"/>
      <c r="M127" s="25"/>
      <c r="N127"/>
      <c r="O127"/>
      <c r="P127" s="8"/>
      <c r="Q127"/>
      <c r="R127"/>
      <c r="S127"/>
      <c r="T127"/>
      <c r="U127"/>
    </row>
    <row r="128" spans="1:21">
      <c r="G128" s="69" t="s">
        <v>68</v>
      </c>
    </row>
    <row r="129" spans="7:7">
      <c r="G129" s="69" t="s">
        <v>490</v>
      </c>
    </row>
    <row r="130" spans="7:7">
      <c r="G130" s="69" t="s">
        <v>491</v>
      </c>
    </row>
    <row r="131" spans="7:7">
      <c r="G131" s="69" t="s">
        <v>492</v>
      </c>
    </row>
    <row r="132" spans="7:7">
      <c r="G132" s="69" t="s">
        <v>334</v>
      </c>
    </row>
    <row r="133" spans="7:7">
      <c r="G133" s="69" t="s">
        <v>477</v>
      </c>
    </row>
    <row r="134" spans="7:7">
      <c r="G134" s="69" t="s">
        <v>478</v>
      </c>
    </row>
    <row r="135" spans="7:7">
      <c r="G135" s="69" t="s">
        <v>180</v>
      </c>
    </row>
    <row r="136" spans="7:7">
      <c r="G136" s="69" t="s">
        <v>479</v>
      </c>
    </row>
    <row r="137" spans="7:7">
      <c r="G137" s="69" t="s">
        <v>182</v>
      </c>
    </row>
    <row r="138" spans="7:7">
      <c r="G138" s="69" t="s">
        <v>480</v>
      </c>
    </row>
    <row r="139" spans="7:7">
      <c r="G139" s="69" t="s">
        <v>59</v>
      </c>
    </row>
    <row r="140" spans="7:7">
      <c r="G140" s="69" t="s">
        <v>456</v>
      </c>
    </row>
    <row r="141" spans="7:7">
      <c r="G141" s="69" t="s">
        <v>328</v>
      </c>
    </row>
    <row r="142" spans="7:7">
      <c r="G142" s="69" t="s">
        <v>319</v>
      </c>
    </row>
    <row r="143" spans="7:7">
      <c r="G143" s="69" t="s">
        <v>272</v>
      </c>
    </row>
    <row r="144" spans="7:7">
      <c r="G144" s="69" t="s">
        <v>462</v>
      </c>
    </row>
    <row r="145" spans="7:7">
      <c r="G145" s="69" t="s">
        <v>183</v>
      </c>
    </row>
    <row r="146" spans="7:7">
      <c r="G146" s="69" t="s">
        <v>184</v>
      </c>
    </row>
    <row r="147" spans="7:7">
      <c r="G147" s="69" t="s">
        <v>312</v>
      </c>
    </row>
    <row r="148" spans="7:7">
      <c r="G148" s="69" t="s">
        <v>369</v>
      </c>
    </row>
    <row r="149" spans="7:7">
      <c r="G149" s="69" t="s">
        <v>185</v>
      </c>
    </row>
    <row r="150" spans="7:7">
      <c r="G150" s="69" t="s">
        <v>186</v>
      </c>
    </row>
    <row r="151" spans="7:7">
      <c r="G151" s="69" t="s">
        <v>357</v>
      </c>
    </row>
    <row r="152" spans="7:7">
      <c r="G152" s="69" t="s">
        <v>332</v>
      </c>
    </row>
    <row r="153" spans="7:7">
      <c r="G153" s="69" t="s">
        <v>121</v>
      </c>
    </row>
    <row r="154" spans="7:7">
      <c r="G154" s="69" t="s">
        <v>187</v>
      </c>
    </row>
    <row r="155" spans="7:7">
      <c r="G155" s="69" t="s">
        <v>188</v>
      </c>
    </row>
    <row r="156" spans="7:7">
      <c r="G156" s="69" t="s">
        <v>126</v>
      </c>
    </row>
    <row r="157" spans="7:7">
      <c r="G157" s="69" t="s">
        <v>360</v>
      </c>
    </row>
    <row r="158" spans="7:7">
      <c r="G158" s="69" t="s">
        <v>47</v>
      </c>
    </row>
    <row r="159" spans="7:7">
      <c r="G159" s="69" t="s">
        <v>189</v>
      </c>
    </row>
    <row r="160" spans="7:7">
      <c r="G160" s="69" t="s">
        <v>119</v>
      </c>
    </row>
    <row r="161" spans="7:7">
      <c r="G161" s="69" t="s">
        <v>60</v>
      </c>
    </row>
    <row r="162" spans="7:7">
      <c r="G162" s="69" t="s">
        <v>190</v>
      </c>
    </row>
    <row r="163" spans="7:7">
      <c r="G163" s="69" t="s">
        <v>391</v>
      </c>
    </row>
    <row r="164" spans="7:7">
      <c r="G164" s="69" t="s">
        <v>191</v>
      </c>
    </row>
    <row r="165" spans="7:7">
      <c r="G165" s="69" t="s">
        <v>289</v>
      </c>
    </row>
    <row r="166" spans="7:7">
      <c r="G166" s="69" t="s">
        <v>288</v>
      </c>
    </row>
    <row r="167" spans="7:7">
      <c r="G167" s="69" t="s">
        <v>290</v>
      </c>
    </row>
    <row r="168" spans="7:7">
      <c r="G168" s="69" t="s">
        <v>344</v>
      </c>
    </row>
    <row r="169" spans="7:7">
      <c r="G169" s="69" t="s">
        <v>192</v>
      </c>
    </row>
    <row r="170" spans="7:7">
      <c r="G170" s="69" t="s">
        <v>300</v>
      </c>
    </row>
    <row r="171" spans="7:7">
      <c r="G171" s="69" t="s">
        <v>193</v>
      </c>
    </row>
    <row r="172" spans="7:7">
      <c r="G172" s="69" t="s">
        <v>194</v>
      </c>
    </row>
    <row r="173" spans="7:7">
      <c r="G173" s="69" t="s">
        <v>195</v>
      </c>
    </row>
    <row r="174" spans="7:7">
      <c r="G174" s="69" t="s">
        <v>294</v>
      </c>
    </row>
    <row r="175" spans="7:7">
      <c r="G175" s="69" t="s">
        <v>349</v>
      </c>
    </row>
    <row r="176" spans="7:7">
      <c r="G176" s="69" t="s">
        <v>273</v>
      </c>
    </row>
    <row r="177" spans="7:7">
      <c r="G177" s="69" t="s">
        <v>339</v>
      </c>
    </row>
    <row r="178" spans="7:7">
      <c r="G178" s="69" t="s">
        <v>196</v>
      </c>
    </row>
    <row r="179" spans="7:7">
      <c r="G179" s="69" t="s">
        <v>197</v>
      </c>
    </row>
    <row r="180" spans="7:7">
      <c r="G180" s="69" t="s">
        <v>198</v>
      </c>
    </row>
    <row r="181" spans="7:7">
      <c r="G181" s="69" t="s">
        <v>338</v>
      </c>
    </row>
    <row r="182" spans="7:7">
      <c r="G182" s="69" t="s">
        <v>199</v>
      </c>
    </row>
    <row r="183" spans="7:7">
      <c r="G183" s="69" t="s">
        <v>73</v>
      </c>
    </row>
    <row r="184" spans="7:7">
      <c r="G184" s="69" t="s">
        <v>200</v>
      </c>
    </row>
    <row r="185" spans="7:7">
      <c r="G185" s="69" t="s">
        <v>37</v>
      </c>
    </row>
    <row r="186" spans="7:7">
      <c r="G186" s="69" t="s">
        <v>46</v>
      </c>
    </row>
    <row r="187" spans="7:7">
      <c r="G187" s="69" t="s">
        <v>386</v>
      </c>
    </row>
    <row r="188" spans="7:7">
      <c r="G188" s="69" t="s">
        <v>201</v>
      </c>
    </row>
    <row r="189" spans="7:7">
      <c r="G189" s="69" t="s">
        <v>202</v>
      </c>
    </row>
    <row r="190" spans="7:7">
      <c r="G190" s="69" t="s">
        <v>203</v>
      </c>
    </row>
    <row r="191" spans="7:7">
      <c r="G191" s="69" t="s">
        <v>118</v>
      </c>
    </row>
    <row r="192" spans="7:7">
      <c r="G192" s="69" t="s">
        <v>66</v>
      </c>
    </row>
    <row r="193" spans="7:7">
      <c r="G193" s="69" t="s">
        <v>66</v>
      </c>
    </row>
    <row r="194" spans="7:7">
      <c r="G194" s="69" t="s">
        <v>395</v>
      </c>
    </row>
    <row r="195" spans="7:7">
      <c r="G195" s="69" t="s">
        <v>204</v>
      </c>
    </row>
    <row r="196" spans="7:7">
      <c r="G196" s="69" t="s">
        <v>474</v>
      </c>
    </row>
    <row r="197" spans="7:7">
      <c r="G197" s="69" t="s">
        <v>348</v>
      </c>
    </row>
    <row r="198" spans="7:7">
      <c r="G198" s="69" t="s">
        <v>58</v>
      </c>
    </row>
    <row r="199" spans="7:7">
      <c r="G199" s="69" t="s">
        <v>481</v>
      </c>
    </row>
    <row r="200" spans="7:7">
      <c r="G200" s="69" t="s">
        <v>468</v>
      </c>
    </row>
    <row r="201" spans="7:7">
      <c r="G201" s="69" t="s">
        <v>469</v>
      </c>
    </row>
    <row r="202" spans="7:7">
      <c r="G202" s="69" t="s">
        <v>488</v>
      </c>
    </row>
    <row r="203" spans="7:7">
      <c r="G203" s="69" t="s">
        <v>459</v>
      </c>
    </row>
    <row r="204" spans="7:7">
      <c r="G204" s="69" t="s">
        <v>460</v>
      </c>
    </row>
    <row r="205" spans="7:7">
      <c r="G205" s="69" t="s">
        <v>205</v>
      </c>
    </row>
    <row r="206" spans="7:7">
      <c r="G206" s="69" t="s">
        <v>205</v>
      </c>
    </row>
    <row r="207" spans="7:7">
      <c r="G207" s="69" t="s">
        <v>206</v>
      </c>
    </row>
    <row r="208" spans="7:7">
      <c r="G208" s="69" t="s">
        <v>114</v>
      </c>
    </row>
    <row r="209" spans="7:7">
      <c r="G209" s="69" t="s">
        <v>405</v>
      </c>
    </row>
    <row r="210" spans="7:7">
      <c r="G210" s="69" t="s">
        <v>295</v>
      </c>
    </row>
    <row r="211" spans="7:7">
      <c r="G211" s="69" t="s">
        <v>291</v>
      </c>
    </row>
    <row r="212" spans="7:7">
      <c r="G212" s="69" t="s">
        <v>482</v>
      </c>
    </row>
    <row r="213" spans="7:7">
      <c r="G213" s="69" t="s">
        <v>159</v>
      </c>
    </row>
    <row r="214" spans="7:7">
      <c r="G214" s="69" t="s">
        <v>207</v>
      </c>
    </row>
    <row r="215" spans="7:7">
      <c r="G215" s="69" t="s">
        <v>208</v>
      </c>
    </row>
    <row r="216" spans="7:7">
      <c r="G216" s="69" t="s">
        <v>296</v>
      </c>
    </row>
    <row r="217" spans="7:7">
      <c r="G217" s="69" t="s">
        <v>74</v>
      </c>
    </row>
    <row r="218" spans="7:7">
      <c r="G218" s="69" t="s">
        <v>297</v>
      </c>
    </row>
    <row r="219" spans="7:7">
      <c r="G219" s="69" t="s">
        <v>396</v>
      </c>
    </row>
    <row r="220" spans="7:7">
      <c r="G220" s="69" t="s">
        <v>111</v>
      </c>
    </row>
    <row r="221" spans="7:7">
      <c r="G221" s="69" t="s">
        <v>476</v>
      </c>
    </row>
    <row r="222" spans="7:7">
      <c r="G222" s="69" t="s">
        <v>342</v>
      </c>
    </row>
    <row r="223" spans="7:7">
      <c r="G223" s="69" t="s">
        <v>365</v>
      </c>
    </row>
    <row r="224" spans="7:7">
      <c r="G224" s="69" t="s">
        <v>364</v>
      </c>
    </row>
    <row r="225" spans="7:7">
      <c r="G225" s="69" t="s">
        <v>209</v>
      </c>
    </row>
    <row r="226" spans="7:7">
      <c r="G226" s="69" t="s">
        <v>210</v>
      </c>
    </row>
    <row r="227" spans="7:7">
      <c r="G227" s="69" t="s">
        <v>211</v>
      </c>
    </row>
    <row r="228" spans="7:7">
      <c r="G228" s="69" t="s">
        <v>315</v>
      </c>
    </row>
    <row r="229" spans="7:7">
      <c r="G229" s="69" t="s">
        <v>313</v>
      </c>
    </row>
    <row r="230" spans="7:7">
      <c r="G230" s="69" t="s">
        <v>314</v>
      </c>
    </row>
    <row r="231" spans="7:7">
      <c r="G231" s="69" t="s">
        <v>160</v>
      </c>
    </row>
    <row r="232" spans="7:7">
      <c r="G232" s="69" t="s">
        <v>69</v>
      </c>
    </row>
    <row r="233" spans="7:7">
      <c r="G233" s="69" t="s">
        <v>212</v>
      </c>
    </row>
    <row r="234" spans="7:7">
      <c r="G234" s="69" t="s">
        <v>316</v>
      </c>
    </row>
    <row r="235" spans="7:7">
      <c r="G235" s="69" t="s">
        <v>389</v>
      </c>
    </row>
    <row r="236" spans="7:7">
      <c r="G236" s="69" t="s">
        <v>310</v>
      </c>
    </row>
    <row r="237" spans="7:7">
      <c r="G237" s="69" t="s">
        <v>307</v>
      </c>
    </row>
    <row r="238" spans="7:7">
      <c r="G238" s="69" t="s">
        <v>213</v>
      </c>
    </row>
    <row r="239" spans="7:7">
      <c r="G239" s="69" t="s">
        <v>49</v>
      </c>
    </row>
    <row r="240" spans="7:7">
      <c r="G240" s="69" t="s">
        <v>302</v>
      </c>
    </row>
    <row r="241" spans="7:7">
      <c r="G241" s="69" t="s">
        <v>120</v>
      </c>
    </row>
    <row r="242" spans="7:7">
      <c r="G242" s="69" t="s">
        <v>214</v>
      </c>
    </row>
    <row r="243" spans="7:7">
      <c r="G243" s="69" t="s">
        <v>65</v>
      </c>
    </row>
    <row r="244" spans="7:7">
      <c r="G244" s="69" t="s">
        <v>311</v>
      </c>
    </row>
    <row r="245" spans="7:7">
      <c r="G245" s="69" t="s">
        <v>215</v>
      </c>
    </row>
    <row r="246" spans="7:7">
      <c r="G246" s="69" t="s">
        <v>216</v>
      </c>
    </row>
    <row r="247" spans="7:7">
      <c r="G247" s="69" t="s">
        <v>64</v>
      </c>
    </row>
    <row r="248" spans="7:7">
      <c r="G248" s="69" t="s">
        <v>217</v>
      </c>
    </row>
    <row r="249" spans="7:7">
      <c r="G249" s="69" t="s">
        <v>115</v>
      </c>
    </row>
    <row r="250" spans="7:7">
      <c r="G250" s="69" t="s">
        <v>496</v>
      </c>
    </row>
    <row r="251" spans="7:7">
      <c r="G251" s="69" t="s">
        <v>401</v>
      </c>
    </row>
    <row r="252" spans="7:7">
      <c r="G252" s="69" t="s">
        <v>29</v>
      </c>
    </row>
    <row r="253" spans="7:7">
      <c r="G253" s="69" t="s">
        <v>218</v>
      </c>
    </row>
    <row r="254" spans="7:7">
      <c r="G254" s="69" t="s">
        <v>327</v>
      </c>
    </row>
    <row r="255" spans="7:7">
      <c r="G255" s="69" t="s">
        <v>219</v>
      </c>
    </row>
    <row r="256" spans="7:7">
      <c r="G256" s="69" t="s">
        <v>56</v>
      </c>
    </row>
    <row r="257" spans="7:7">
      <c r="G257" s="69" t="s">
        <v>157</v>
      </c>
    </row>
    <row r="258" spans="7:7">
      <c r="G258" s="69" t="s">
        <v>397</v>
      </c>
    </row>
    <row r="259" spans="7:7">
      <c r="G259" s="69" t="s">
        <v>457</v>
      </c>
    </row>
    <row r="260" spans="7:7">
      <c r="G260" s="69" t="s">
        <v>220</v>
      </c>
    </row>
    <row r="261" spans="7:7">
      <c r="G261" s="69" t="s">
        <v>158</v>
      </c>
    </row>
    <row r="262" spans="7:7">
      <c r="G262" s="69" t="s">
        <v>467</v>
      </c>
    </row>
    <row r="263" spans="7:7">
      <c r="G263" s="69" t="s">
        <v>303</v>
      </c>
    </row>
    <row r="264" spans="7:7">
      <c r="G264" s="69" t="s">
        <v>221</v>
      </c>
    </row>
    <row r="265" spans="7:7">
      <c r="G265" s="69" t="s">
        <v>306</v>
      </c>
    </row>
    <row r="266" spans="7:7">
      <c r="G266" s="69" t="s">
        <v>299</v>
      </c>
    </row>
    <row r="267" spans="7:7">
      <c r="G267" s="69" t="s">
        <v>222</v>
      </c>
    </row>
    <row r="268" spans="7:7">
      <c r="G268" s="69" t="s">
        <v>27</v>
      </c>
    </row>
    <row r="269" spans="7:7">
      <c r="G269" s="69" t="s">
        <v>336</v>
      </c>
    </row>
    <row r="270" spans="7:7">
      <c r="G270" s="69" t="s">
        <v>70</v>
      </c>
    </row>
    <row r="271" spans="7:7">
      <c r="G271" s="69" t="s">
        <v>333</v>
      </c>
    </row>
    <row r="272" spans="7:7">
      <c r="G272" s="69" t="s">
        <v>54</v>
      </c>
    </row>
    <row r="273" spans="7:7">
      <c r="G273" s="69" t="s">
        <v>61</v>
      </c>
    </row>
    <row r="274" spans="7:7">
      <c r="G274" s="69" t="s">
        <v>223</v>
      </c>
    </row>
    <row r="275" spans="7:7">
      <c r="G275" s="69" t="s">
        <v>326</v>
      </c>
    </row>
    <row r="276" spans="7:7">
      <c r="G276" s="69" t="s">
        <v>366</v>
      </c>
    </row>
    <row r="277" spans="7:7">
      <c r="G277" s="69" t="s">
        <v>298</v>
      </c>
    </row>
    <row r="278" spans="7:7">
      <c r="G278" s="69" t="s">
        <v>25</v>
      </c>
    </row>
    <row r="279" spans="7:7">
      <c r="G279" s="69" t="s">
        <v>224</v>
      </c>
    </row>
    <row r="280" spans="7:7">
      <c r="G280" s="69" t="s">
        <v>224</v>
      </c>
    </row>
    <row r="281" spans="7:7">
      <c r="G281" s="69" t="s">
        <v>371</v>
      </c>
    </row>
    <row r="282" spans="7:7">
      <c r="G282" s="69" t="s">
        <v>372</v>
      </c>
    </row>
    <row r="283" spans="7:7">
      <c r="G283" s="69" t="s">
        <v>282</v>
      </c>
    </row>
    <row r="284" spans="7:7">
      <c r="G284" s="69" t="s">
        <v>225</v>
      </c>
    </row>
    <row r="285" spans="7:7">
      <c r="G285" s="69" t="s">
        <v>57</v>
      </c>
    </row>
    <row r="286" spans="7:7">
      <c r="G286" s="69" t="s">
        <v>317</v>
      </c>
    </row>
    <row r="287" spans="7:7">
      <c r="G287" s="69" t="s">
        <v>363</v>
      </c>
    </row>
    <row r="288" spans="7:7">
      <c r="G288" s="69" t="s">
        <v>226</v>
      </c>
    </row>
    <row r="289" spans="7:7">
      <c r="G289" s="69" t="s">
        <v>62</v>
      </c>
    </row>
    <row r="290" spans="7:7">
      <c r="G290" s="69" t="s">
        <v>28</v>
      </c>
    </row>
    <row r="291" spans="7:7">
      <c r="G291" s="69" t="s">
        <v>227</v>
      </c>
    </row>
    <row r="292" spans="7:7">
      <c r="G292" s="69" t="s">
        <v>452</v>
      </c>
    </row>
    <row r="293" spans="7:7">
      <c r="G293" s="69" t="s">
        <v>34</v>
      </c>
    </row>
    <row r="294" spans="7:7">
      <c r="G294" s="69" t="s">
        <v>329</v>
      </c>
    </row>
    <row r="295" spans="7:7">
      <c r="G295" s="69" t="s">
        <v>228</v>
      </c>
    </row>
    <row r="296" spans="7:7">
      <c r="G296" s="69" t="s">
        <v>461</v>
      </c>
    </row>
    <row r="297" spans="7:7">
      <c r="G297" s="69" t="s">
        <v>229</v>
      </c>
    </row>
    <row r="298" spans="7:7">
      <c r="G298" s="69" t="s">
        <v>110</v>
      </c>
    </row>
    <row r="299" spans="7:7">
      <c r="G299" s="69" t="s">
        <v>346</v>
      </c>
    </row>
    <row r="300" spans="7:7">
      <c r="G300" s="69" t="s">
        <v>398</v>
      </c>
    </row>
    <row r="301" spans="7:7">
      <c r="G301" s="69" t="s">
        <v>347</v>
      </c>
    </row>
    <row r="302" spans="7:7">
      <c r="G302" s="69" t="s">
        <v>454</v>
      </c>
    </row>
    <row r="303" spans="7:7">
      <c r="G303" s="69" t="s">
        <v>455</v>
      </c>
    </row>
    <row r="304" spans="7:7">
      <c r="G304" s="69" t="s">
        <v>230</v>
      </c>
    </row>
    <row r="305" spans="7:7">
      <c r="G305" s="69" t="s">
        <v>458</v>
      </c>
    </row>
    <row r="306" spans="7:7">
      <c r="G306" s="69" t="s">
        <v>231</v>
      </c>
    </row>
    <row r="307" spans="7:7">
      <c r="G307" s="69" t="s">
        <v>232</v>
      </c>
    </row>
    <row r="308" spans="7:7">
      <c r="G308" s="69" t="s">
        <v>233</v>
      </c>
    </row>
    <row r="309" spans="7:7">
      <c r="G309" s="69" t="s">
        <v>234</v>
      </c>
    </row>
    <row r="310" spans="7:7">
      <c r="G310" s="69" t="s">
        <v>235</v>
      </c>
    </row>
    <row r="311" spans="7:7">
      <c r="G311" s="69" t="s">
        <v>236</v>
      </c>
    </row>
    <row r="312" spans="7:7">
      <c r="G312" s="69" t="s">
        <v>286</v>
      </c>
    </row>
    <row r="313" spans="7:7">
      <c r="G313" s="69" t="s">
        <v>237</v>
      </c>
    </row>
    <row r="314" spans="7:7">
      <c r="G314" s="69" t="s">
        <v>323</v>
      </c>
    </row>
    <row r="315" spans="7:7">
      <c r="G315" s="69" t="s">
        <v>238</v>
      </c>
    </row>
    <row r="316" spans="7:7">
      <c r="G316" s="69" t="s">
        <v>320</v>
      </c>
    </row>
    <row r="317" spans="7:7">
      <c r="G317" s="69" t="s">
        <v>324</v>
      </c>
    </row>
    <row r="318" spans="7:7">
      <c r="G318" s="69" t="s">
        <v>322</v>
      </c>
    </row>
    <row r="319" spans="7:7">
      <c r="G319" s="69" t="s">
        <v>321</v>
      </c>
    </row>
    <row r="320" spans="7:7">
      <c r="G320" s="69" t="s">
        <v>274</v>
      </c>
    </row>
    <row r="321" spans="7:7">
      <c r="G321" s="69" t="s">
        <v>390</v>
      </c>
    </row>
    <row r="322" spans="7:7">
      <c r="G322" s="69" t="s">
        <v>116</v>
      </c>
    </row>
    <row r="323" spans="7:7">
      <c r="G323" s="69" t="s">
        <v>239</v>
      </c>
    </row>
    <row r="324" spans="7:7">
      <c r="G324" s="69" t="s">
        <v>240</v>
      </c>
    </row>
    <row r="325" spans="7:7">
      <c r="G325" s="69" t="s">
        <v>241</v>
      </c>
    </row>
    <row r="326" spans="7:7">
      <c r="G326" s="69" t="s">
        <v>26</v>
      </c>
    </row>
    <row r="327" spans="7:7">
      <c r="G327" s="69" t="s">
        <v>71</v>
      </c>
    </row>
    <row r="328" spans="7:7">
      <c r="G328" s="69" t="s">
        <v>123</v>
      </c>
    </row>
    <row r="329" spans="7:7">
      <c r="G329" s="69" t="s">
        <v>42</v>
      </c>
    </row>
    <row r="330" spans="7:7">
      <c r="G330" s="69" t="s">
        <v>373</v>
      </c>
    </row>
    <row r="331" spans="7:7">
      <c r="G331" s="69" t="s">
        <v>43</v>
      </c>
    </row>
    <row r="332" spans="7:7">
      <c r="G332" s="69" t="s">
        <v>242</v>
      </c>
    </row>
    <row r="333" spans="7:7">
      <c r="G333" s="69" t="s">
        <v>393</v>
      </c>
    </row>
    <row r="334" spans="7:7">
      <c r="G334" s="69" t="s">
        <v>243</v>
      </c>
    </row>
    <row r="335" spans="7:7">
      <c r="G335" s="69" t="s">
        <v>473</v>
      </c>
    </row>
    <row r="336" spans="7:7">
      <c r="G336" s="69" t="s">
        <v>466</v>
      </c>
    </row>
    <row r="337" spans="7:7">
      <c r="G337" s="69" t="s">
        <v>403</v>
      </c>
    </row>
    <row r="338" spans="7:7">
      <c r="G338" s="69" t="s">
        <v>350</v>
      </c>
    </row>
    <row r="339" spans="7:7">
      <c r="G339" s="69" t="s">
        <v>45</v>
      </c>
    </row>
    <row r="340" spans="7:7">
      <c r="G340" s="69" t="s">
        <v>244</v>
      </c>
    </row>
    <row r="341" spans="7:7">
      <c r="G341" s="69" t="s">
        <v>497</v>
      </c>
    </row>
    <row r="342" spans="7:7">
      <c r="G342" s="69" t="s">
        <v>245</v>
      </c>
    </row>
    <row r="343" spans="7:7">
      <c r="G343" s="69" t="s">
        <v>246</v>
      </c>
    </row>
    <row r="344" spans="7:7">
      <c r="G344" s="69" t="s">
        <v>463</v>
      </c>
    </row>
    <row r="345" spans="7:7">
      <c r="G345" s="69" t="s">
        <v>247</v>
      </c>
    </row>
    <row r="346" spans="7:7">
      <c r="G346" s="69" t="s">
        <v>375</v>
      </c>
    </row>
    <row r="347" spans="7:7">
      <c r="G347" s="69" t="s">
        <v>122</v>
      </c>
    </row>
    <row r="348" spans="7:7">
      <c r="G348" s="69" t="s">
        <v>450</v>
      </c>
    </row>
    <row r="349" spans="7:7">
      <c r="G349" s="69" t="s">
        <v>362</v>
      </c>
    </row>
    <row r="350" spans="7:7">
      <c r="G350" s="69" t="s">
        <v>359</v>
      </c>
    </row>
    <row r="351" spans="7:7">
      <c r="G351" s="69" t="s">
        <v>248</v>
      </c>
    </row>
    <row r="352" spans="7:7">
      <c r="G352" s="69" t="s">
        <v>249</v>
      </c>
    </row>
    <row r="353" spans="7:7">
      <c r="G353" s="69" t="s">
        <v>250</v>
      </c>
    </row>
    <row r="354" spans="7:7">
      <c r="G354" s="69" t="s">
        <v>251</v>
      </c>
    </row>
    <row r="355" spans="7:7">
      <c r="G355" s="69" t="s">
        <v>252</v>
      </c>
    </row>
    <row r="356" spans="7:7">
      <c r="G356" s="69" t="s">
        <v>253</v>
      </c>
    </row>
    <row r="357" spans="7:7">
      <c r="G357" s="69" t="s">
        <v>254</v>
      </c>
    </row>
    <row r="358" spans="7:7">
      <c r="G358" s="69" t="s">
        <v>255</v>
      </c>
    </row>
    <row r="359" spans="7:7">
      <c r="G359" s="69" t="s">
        <v>256</v>
      </c>
    </row>
    <row r="360" spans="7:7">
      <c r="G360" s="69" t="s">
        <v>257</v>
      </c>
    </row>
    <row r="361" spans="7:7">
      <c r="G361" s="69" t="s">
        <v>258</v>
      </c>
    </row>
    <row r="362" spans="7:7">
      <c r="G362" s="69" t="s">
        <v>259</v>
      </c>
    </row>
    <row r="363" spans="7:7">
      <c r="G363" s="69" t="s">
        <v>392</v>
      </c>
    </row>
    <row r="364" spans="7:7">
      <c r="G364" s="69" t="s">
        <v>260</v>
      </c>
    </row>
    <row r="365" spans="7:7">
      <c r="G365" s="69" t="s">
        <v>402</v>
      </c>
    </row>
    <row r="366" spans="7:7">
      <c r="G366" s="69" t="s">
        <v>305</v>
      </c>
    </row>
    <row r="367" spans="7:7">
      <c r="G367" s="69" t="s">
        <v>355</v>
      </c>
    </row>
    <row r="368" spans="7:7">
      <c r="G368" s="69" t="s">
        <v>301</v>
      </c>
    </row>
    <row r="369" spans="7:7">
      <c r="G369" s="69" t="s">
        <v>261</v>
      </c>
    </row>
    <row r="370" spans="7:7">
      <c r="G370" s="69" t="s">
        <v>262</v>
      </c>
    </row>
    <row r="371" spans="7:7">
      <c r="G371" s="69" t="s">
        <v>40</v>
      </c>
    </row>
    <row r="372" spans="7:7">
      <c r="G372" s="69" t="s">
        <v>39</v>
      </c>
    </row>
    <row r="373" spans="7:7">
      <c r="G373" s="69" t="s">
        <v>356</v>
      </c>
    </row>
    <row r="374" spans="7:7">
      <c r="G374" s="69" t="s">
        <v>41</v>
      </c>
    </row>
    <row r="375" spans="7:7">
      <c r="G375" s="69" t="s">
        <v>263</v>
      </c>
    </row>
    <row r="376" spans="7:7">
      <c r="G376" s="69" t="s">
        <v>264</v>
      </c>
    </row>
    <row r="377" spans="7:7">
      <c r="G377" s="69" t="s">
        <v>265</v>
      </c>
    </row>
    <row r="378" spans="7:7">
      <c r="G378" s="69" t="s">
        <v>498</v>
      </c>
    </row>
    <row r="379" spans="7:7">
      <c r="G379" s="69" t="s">
        <v>48</v>
      </c>
    </row>
    <row r="380" spans="7:7">
      <c r="G380" s="69" t="s">
        <v>266</v>
      </c>
    </row>
    <row r="381" spans="7:7">
      <c r="G381" s="69" t="s">
        <v>358</v>
      </c>
    </row>
    <row r="382" spans="7:7">
      <c r="G382" s="69" t="s">
        <v>267</v>
      </c>
    </row>
    <row r="383" spans="7:7">
      <c r="G383" s="69" t="s">
        <v>370</v>
      </c>
    </row>
    <row r="384" spans="7:7">
      <c r="G384" s="69" t="s">
        <v>495</v>
      </c>
    </row>
    <row r="385" spans="7:7">
      <c r="G385" s="69" t="s">
        <v>268</v>
      </c>
    </row>
    <row r="386" spans="7:7">
      <c r="G386" s="69" t="s">
        <v>367</v>
      </c>
    </row>
    <row r="387" spans="7:7">
      <c r="G387" s="69" t="s">
        <v>285</v>
      </c>
    </row>
    <row r="388" spans="7:7">
      <c r="G388" s="69" t="s">
        <v>453</v>
      </c>
    </row>
    <row r="389" spans="7:7">
      <c r="G389" s="69" t="s">
        <v>124</v>
      </c>
    </row>
    <row r="390" spans="7:7">
      <c r="G390" s="69" t="s">
        <v>341</v>
      </c>
    </row>
    <row r="391" spans="7:7">
      <c r="G391" s="69" t="s">
        <v>72</v>
      </c>
    </row>
    <row r="392" spans="7:7">
      <c r="G392" s="69" t="s">
        <v>128</v>
      </c>
    </row>
    <row r="393" spans="7:7">
      <c r="G393" s="69" t="s">
        <v>269</v>
      </c>
    </row>
    <row r="394" spans="7:7">
      <c r="G394" s="69" t="s">
        <v>404</v>
      </c>
    </row>
    <row r="395" spans="7:7">
      <c r="G395" s="69" t="s">
        <v>127</v>
      </c>
    </row>
    <row r="396" spans="7:7">
      <c r="G396" s="69" t="s">
        <v>270</v>
      </c>
    </row>
    <row r="397" spans="7:7">
      <c r="G397" s="69" t="s">
        <v>125</v>
      </c>
    </row>
    <row r="398" spans="7:7">
      <c r="G398" s="69" t="s">
        <v>400</v>
      </c>
    </row>
    <row r="399" spans="7:7">
      <c r="G399" s="69" t="s">
        <v>109</v>
      </c>
    </row>
    <row r="400" spans="7:7">
      <c r="G400" s="70" t="s">
        <v>117</v>
      </c>
    </row>
    <row r="401" spans="7:7">
      <c r="G401" s="69" t="s">
        <v>352</v>
      </c>
    </row>
    <row r="402" spans="7:7">
      <c r="G402" s="69" t="s">
        <v>330</v>
      </c>
    </row>
    <row r="403" spans="7:7">
      <c r="G403" s="69" t="s">
        <v>331</v>
      </c>
    </row>
    <row r="404" spans="7:7">
      <c r="G404" s="69" t="s">
        <v>271</v>
      </c>
    </row>
    <row r="405" spans="7:7">
      <c r="G405" s="69" t="s">
        <v>337</v>
      </c>
    </row>
  </sheetData>
  <autoFilter ref="C4:L375">
    <filterColumn colId="1" showButton="0"/>
    <filterColumn colId="2" showButton="0"/>
    <filterColumn colId="5"/>
  </autoFilter>
  <mergeCells count="1">
    <mergeCell ref="D4:F4"/>
  </mergeCells>
  <conditionalFormatting sqref="U5:U70">
    <cfRule type="cellIs" dxfId="158" priority="16" stopIfTrue="1" operator="equal">
      <formula>"Extra Plano"</formula>
    </cfRule>
  </conditionalFormatting>
  <conditionalFormatting sqref="T5:T70">
    <cfRule type="cellIs" dxfId="157" priority="15" stopIfTrue="1" operator="equal">
      <formula>"Alterada"</formula>
    </cfRule>
  </conditionalFormatting>
  <conditionalFormatting sqref="P5:P70">
    <cfRule type="cellIs" dxfId="156" priority="12" stopIfTrue="1" operator="equal">
      <formula>"Inserir o motivo"</formula>
    </cfRule>
    <cfRule type="cellIs" dxfId="155" priority="13" stopIfTrue="1" operator="equal">
      <formula>"situação a alterar"</formula>
    </cfRule>
    <cfRule type="cellIs" dxfId="154" priority="14" stopIfTrue="1" operator="equal">
      <formula>"sem data marcada"</formula>
    </cfRule>
  </conditionalFormatting>
  <conditionalFormatting sqref="O5:O70">
    <cfRule type="cellIs" dxfId="153" priority="9" stopIfTrue="1" operator="equal">
      <formula>"Cancelada"</formula>
    </cfRule>
    <cfRule type="cellIs" dxfId="152" priority="10" stopIfTrue="1" operator="equal">
      <formula>"Por definir"</formula>
    </cfRule>
    <cfRule type="cellIs" dxfId="151" priority="11" stopIfTrue="1" operator="equal">
      <formula>"Alterada"</formula>
    </cfRule>
  </conditionalFormatting>
  <conditionalFormatting sqref="N5:N70">
    <cfRule type="cellIs" dxfId="150" priority="7" stopIfTrue="1" operator="equal">
      <formula>"Extra Plano"</formula>
    </cfRule>
    <cfRule type="cellIs" dxfId="149" priority="8" stopIfTrue="1" operator="equal">
      <formula>"do mês anterior"</formula>
    </cfRule>
  </conditionalFormatting>
  <conditionalFormatting sqref="E5:E70">
    <cfRule type="cellIs" dxfId="148" priority="6" stopIfTrue="1" operator="greaterThan">
      <formula>0</formula>
    </cfRule>
  </conditionalFormatting>
  <conditionalFormatting sqref="D5:D70">
    <cfRule type="cellIs" dxfId="147" priority="5" stopIfTrue="1" operator="equal">
      <formula>"T"</formula>
    </cfRule>
  </conditionalFormatting>
  <conditionalFormatting sqref="F5:F70">
    <cfRule type="cellIs" dxfId="146" priority="2" stopIfTrue="1" operator="equal">
      <formula>"sábado"</formula>
    </cfRule>
    <cfRule type="cellIs" dxfId="145" priority="3" stopIfTrue="1" operator="equal">
      <formula>"domingo"</formula>
    </cfRule>
    <cfRule type="cellIs" dxfId="144" priority="4" stopIfTrue="1" operator="equal">
      <formula>"Todo o mês"</formula>
    </cfRule>
  </conditionalFormatting>
  <conditionalFormatting sqref="A5:A70">
    <cfRule type="cellIs" dxfId="143" priority="1" stopIfTrue="1" operator="equal">
      <formula>0</formula>
    </cfRule>
  </conditionalFormatting>
  <dataValidations count="18">
    <dataValidation type="list" allowBlank="1" showInputMessage="1" showErrorMessage="1" sqref="G356">
      <formula1>$D$305:$D$397</formula1>
    </dataValidation>
    <dataValidation allowBlank="1" showInputMessage="1" sqref="R983065:R983110 R65561:R65606 R131097:R131142 R196633:R196678 R262169:R262214 R327705:R327750 R393241:R393286 R458777:R458822 R524313:R524358 R589849:R589894 R655385:R655430 R720921:R720966 R786457:R786502 R851993:R852038 R917529:R917574 R5:R70"/>
    <dataValidation type="list" allowBlank="1" showInputMessage="1" sqref="Q983065:Q983110 Q917529:Q917574 Q851993:Q852038 Q786457:Q786502 Q720921:Q720966 Q655385:Q655430 Q589849:Q589894 Q524313:Q524358 Q458777:Q458822 Q393241:Q393286 Q327705:Q327750 Q262169:Q262214 Q196633:Q196678 Q131097:Q131142 Q65561:Q65606 Q5:Q70">
      <formula1>#REF!</formula1>
    </dataValidation>
    <dataValidation type="list" allowBlank="1" showInputMessage="1" sqref="P70">
      <formula1>$P$72:$P$77</formula1>
    </dataValidation>
    <dataValidation type="list" allowBlank="1" showInputMessage="1" sqref="N70">
      <formula1>$N$72:$N$74</formula1>
    </dataValidation>
    <dataValidation type="list" errorStyle="warning" showInputMessage="1" sqref="B70:C70">
      <formula1>$B$72:$B$76</formula1>
    </dataValidation>
    <dataValidation type="list" allowBlank="1" showInputMessage="1" showErrorMessage="1" sqref="O5:O70">
      <formula1>$O$72:$O$76</formula1>
    </dataValidation>
    <dataValidation type="list" allowBlank="1" showInputMessage="1" showErrorMessage="1" sqref="H5:H70">
      <formula1>$H$72:$H$82</formula1>
    </dataValidation>
    <dataValidation type="list" allowBlank="1" showInputMessage="1" showErrorMessage="1" sqref="D5:D70">
      <formula1>$D$72:$D$103</formula1>
    </dataValidation>
    <dataValidation type="list" allowBlank="1" showInputMessage="1" showErrorMessage="1" sqref="F5:F70">
      <formula1>$F$72:$F$79</formula1>
    </dataValidation>
    <dataValidation type="list" allowBlank="1" showInputMessage="1" showErrorMessage="1" sqref="E5:E70">
      <formula1>$E$72:$E$103</formula1>
    </dataValidation>
    <dataValidation type="list" allowBlank="1" showInputMessage="1" showErrorMessage="1" sqref="C5:C69">
      <formula1>$C$72:$C$83</formula1>
    </dataValidation>
    <dataValidation type="list" allowBlank="1" showInputMessage="1" showErrorMessage="1" sqref="K5:K69">
      <formula1>$K$72:$K$78</formula1>
    </dataValidation>
    <dataValidation type="list" allowBlank="1" showInputMessage="1" showErrorMessage="1" sqref="N5:N69">
      <formula1>$N$72:$N$74</formula1>
    </dataValidation>
    <dataValidation type="list" allowBlank="1" showInputMessage="1" showErrorMessage="1" sqref="P5:P69">
      <formula1>$P$72:$P$77</formula1>
    </dataValidation>
    <dataValidation type="list" allowBlank="1" showInputMessage="1" showErrorMessage="1" sqref="I5:I70">
      <formula1>$I$72:$I$118</formula1>
    </dataValidation>
    <dataValidation type="list" allowBlank="1" showInputMessage="1" showErrorMessage="1" sqref="G5:G70">
      <formula1>$G$72:$G$405</formula1>
    </dataValidation>
    <dataValidation type="list" errorStyle="warning" showInputMessage="1" sqref="B5:B69">
      <formula1>#REF!</formula1>
    </dataValidation>
  </dataValidations>
  <pageMargins left="0.27559055118110237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46"/>
  </sheetPr>
  <dimension ref="A2:U401"/>
  <sheetViews>
    <sheetView showGridLines="0" zoomScale="90" zoomScaleNormal="90" workbookViewId="0">
      <pane ySplit="5" topLeftCell="A45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500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>IF(B6="","",)</f>
        <v/>
      </c>
      <c r="B6" s="30"/>
      <c r="C6" s="59" t="s">
        <v>148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60" si="0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>CONCATENATE(N6,O6)</f>
        <v>Plano AnualRealizada</v>
      </c>
      <c r="U6" s="40" t="str">
        <f>CONCATENATE(N6,H6)</f>
        <v>Plano AnualBiblioteca</v>
      </c>
    </row>
    <row r="7" spans="1:21" ht="15" customHeight="1">
      <c r="A7" s="32" t="str">
        <f>IF(B7="","",)</f>
        <v/>
      </c>
      <c r="B7" s="30"/>
      <c r="C7" s="59" t="s">
        <v>148</v>
      </c>
      <c r="D7" s="21">
        <v>1</v>
      </c>
      <c r="E7" s="18"/>
      <c r="F7" s="11" t="s">
        <v>6</v>
      </c>
      <c r="G7" s="7" t="s">
        <v>27</v>
      </c>
      <c r="H7" s="4" t="s">
        <v>14</v>
      </c>
      <c r="I7" s="73" t="s">
        <v>387</v>
      </c>
      <c r="J7" s="38"/>
      <c r="K7" s="38" t="s">
        <v>276</v>
      </c>
      <c r="L7" s="39">
        <v>35</v>
      </c>
      <c r="M7" s="26"/>
      <c r="N7" s="4" t="s">
        <v>20</v>
      </c>
      <c r="O7" s="23" t="s">
        <v>7</v>
      </c>
      <c r="P7" s="9" t="str">
        <f t="shared" si="0"/>
        <v>-----</v>
      </c>
      <c r="Q7" s="75"/>
      <c r="R7" s="64"/>
      <c r="T7" s="40" t="str">
        <f>CONCATENATE(N7,O7)</f>
        <v>Plano AnualRealizada</v>
      </c>
      <c r="U7" s="40" t="str">
        <f>CONCATENATE(N7,H7)</f>
        <v>Plano AnualBiblioteca</v>
      </c>
    </row>
    <row r="8" spans="1:21" ht="15" customHeight="1">
      <c r="A8" s="32" t="str">
        <f>IF(B8="","",)</f>
        <v/>
      </c>
      <c r="B8" s="30"/>
      <c r="C8" s="59" t="s">
        <v>148</v>
      </c>
      <c r="D8" s="21">
        <v>2</v>
      </c>
      <c r="E8" s="18"/>
      <c r="F8" s="11" t="s">
        <v>0</v>
      </c>
      <c r="G8" s="7" t="s">
        <v>336</v>
      </c>
      <c r="H8" s="4" t="s">
        <v>14</v>
      </c>
      <c r="I8" s="73" t="s">
        <v>387</v>
      </c>
      <c r="J8" s="38"/>
      <c r="K8" s="38" t="s">
        <v>276</v>
      </c>
      <c r="L8" s="39">
        <v>40</v>
      </c>
      <c r="M8" s="26"/>
      <c r="N8" s="4" t="s">
        <v>20</v>
      </c>
      <c r="O8" s="23" t="s">
        <v>7</v>
      </c>
      <c r="P8" s="9" t="str">
        <f t="shared" ref="P8" si="1">IF(O8="Cancelada","Inserir o motivo",IF(O8="Alterada","Inserir o motivo",IF(O8="Definida","situação a alterar",IF(O8="","",IF(O8="Por definir","sem data marcada",IF(O8="Realizada","-----"))))))</f>
        <v>-----</v>
      </c>
      <c r="Q8" s="75"/>
      <c r="R8" s="64"/>
      <c r="T8" s="40" t="str">
        <f>CONCATENATE(N8,O8)</f>
        <v>Plano AnualRealizada</v>
      </c>
      <c r="U8" s="40" t="str">
        <f>CONCATENATE(N8,H8)</f>
        <v>Plano AnualBiblioteca</v>
      </c>
    </row>
    <row r="9" spans="1:21" ht="15" customHeight="1">
      <c r="A9" s="32" t="str">
        <f>IF(B9="","",)</f>
        <v/>
      </c>
      <c r="B9" s="30"/>
      <c r="C9" s="59" t="s">
        <v>148</v>
      </c>
      <c r="D9" s="21">
        <v>2</v>
      </c>
      <c r="E9" s="18" t="s">
        <v>107</v>
      </c>
      <c r="F9" s="11" t="s">
        <v>0</v>
      </c>
      <c r="G9" s="7" t="s">
        <v>713</v>
      </c>
      <c r="H9" s="4" t="s">
        <v>13</v>
      </c>
      <c r="I9" s="73" t="s">
        <v>413</v>
      </c>
      <c r="J9" s="38"/>
      <c r="K9" s="38" t="s">
        <v>276</v>
      </c>
      <c r="L9" s="39">
        <v>40</v>
      </c>
      <c r="M9" s="26"/>
      <c r="N9" s="4" t="s">
        <v>21</v>
      </c>
      <c r="O9" s="23" t="s">
        <v>7</v>
      </c>
      <c r="P9" s="9" t="str">
        <f t="shared" ref="P9" si="2">IF(O9="Cancelada","Inserir o motivo",IF(O9="Alterada","Inserir o motivo",IF(O9="Definida","situação a alterar",IF(O9="","",IF(O9="Por definir","sem data marcada",IF(O9="Realizada","-----"))))))</f>
        <v>-----</v>
      </c>
      <c r="Q9" s="75"/>
      <c r="R9" s="64"/>
      <c r="T9" s="40" t="str">
        <f>CONCATENATE(N9,O9)</f>
        <v>Extra PlanoRealizada</v>
      </c>
      <c r="U9" s="40" t="str">
        <f>CONCATENATE(N9,H9)</f>
        <v>Extra PlanoMuseu</v>
      </c>
    </row>
    <row r="10" spans="1:21" ht="15" customHeight="1">
      <c r="A10" s="32" t="str">
        <f>IF(B10="","",)</f>
        <v/>
      </c>
      <c r="B10" s="30"/>
      <c r="C10" s="59" t="s">
        <v>148</v>
      </c>
      <c r="D10" s="21">
        <v>3</v>
      </c>
      <c r="E10" s="18"/>
      <c r="F10" s="11" t="s">
        <v>1</v>
      </c>
      <c r="G10" s="7" t="s">
        <v>15</v>
      </c>
      <c r="H10" s="4" t="s">
        <v>15</v>
      </c>
      <c r="I10" s="73" t="s">
        <v>441</v>
      </c>
      <c r="J10" s="38"/>
      <c r="K10" s="38" t="s">
        <v>276</v>
      </c>
      <c r="L10" s="39">
        <v>499</v>
      </c>
      <c r="M10" s="26"/>
      <c r="N10" s="4" t="s">
        <v>20</v>
      </c>
      <c r="O10" s="23" t="s">
        <v>7</v>
      </c>
      <c r="P10" s="9" t="str">
        <f t="shared" si="0"/>
        <v>-----</v>
      </c>
      <c r="Q10" s="75"/>
      <c r="R10" s="64"/>
      <c r="T10" s="40" t="str">
        <f>CONCATENATE(N10,O10)</f>
        <v>Plano AnualRealizada</v>
      </c>
      <c r="U10" s="40" t="str">
        <f>CONCATENATE(N10,H10)</f>
        <v>Plano AnualCinema</v>
      </c>
    </row>
    <row r="11" spans="1:21" ht="15" customHeight="1">
      <c r="A11" s="32" t="str">
        <f t="shared" ref="A11" si="3">IF(B11="","",)</f>
        <v/>
      </c>
      <c r="B11" s="30"/>
      <c r="C11" s="59" t="s">
        <v>148</v>
      </c>
      <c r="D11" s="21">
        <v>4</v>
      </c>
      <c r="E11" s="18"/>
      <c r="F11" s="11" t="s">
        <v>2</v>
      </c>
      <c r="G11" s="7" t="s">
        <v>369</v>
      </c>
      <c r="H11" s="4" t="s">
        <v>11</v>
      </c>
      <c r="I11" s="73" t="s">
        <v>432</v>
      </c>
      <c r="J11" s="38"/>
      <c r="K11" s="38" t="s">
        <v>276</v>
      </c>
      <c r="L11" s="39">
        <v>100</v>
      </c>
      <c r="M11" s="26"/>
      <c r="N11" s="4" t="s">
        <v>20</v>
      </c>
      <c r="O11" s="23" t="s">
        <v>7</v>
      </c>
      <c r="P11" s="9" t="str">
        <f t="shared" si="0"/>
        <v>-----</v>
      </c>
      <c r="Q11" s="75"/>
      <c r="R11" s="64"/>
      <c r="T11" s="40" t="str">
        <f t="shared" ref="T11" si="4">CONCATENATE(N11,O11)</f>
        <v>Plano AnualRealizada</v>
      </c>
      <c r="U11" s="40" t="str">
        <f t="shared" ref="U11" si="5">CONCATENATE(N11,H11)</f>
        <v>Plano AnualDesporto</v>
      </c>
    </row>
    <row r="12" spans="1:21" ht="15" customHeight="1">
      <c r="A12" s="32" t="str">
        <f t="shared" ref="A12:A13" si="6">IF(B12="","",)</f>
        <v/>
      </c>
      <c r="B12" s="30"/>
      <c r="C12" s="59" t="s">
        <v>148</v>
      </c>
      <c r="D12" s="21">
        <v>4</v>
      </c>
      <c r="E12" s="18"/>
      <c r="F12" s="11" t="s">
        <v>2</v>
      </c>
      <c r="G12" s="7" t="s">
        <v>15</v>
      </c>
      <c r="H12" s="4" t="s">
        <v>15</v>
      </c>
      <c r="I12" s="73" t="s">
        <v>441</v>
      </c>
      <c r="J12" s="38"/>
      <c r="K12" s="38" t="s">
        <v>276</v>
      </c>
      <c r="L12" s="39">
        <v>500</v>
      </c>
      <c r="M12" s="26"/>
      <c r="N12" s="4" t="s">
        <v>20</v>
      </c>
      <c r="O12" s="23" t="s">
        <v>7</v>
      </c>
      <c r="P12" s="9" t="str">
        <f t="shared" ref="P12:P13" si="7"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ref="T12:T13" si="8">CONCATENATE(N12,O12)</f>
        <v>Plano AnualRealizada</v>
      </c>
      <c r="U12" s="40" t="str">
        <f t="shared" ref="U12:U13" si="9">CONCATENATE(N12,H12)</f>
        <v>Plano AnualCinema</v>
      </c>
    </row>
    <row r="13" spans="1:21" ht="15" customHeight="1">
      <c r="A13" s="32" t="str">
        <f t="shared" si="6"/>
        <v/>
      </c>
      <c r="B13" s="30"/>
      <c r="C13" s="59" t="s">
        <v>148</v>
      </c>
      <c r="D13" s="21">
        <v>5</v>
      </c>
      <c r="E13" s="18"/>
      <c r="F13" s="11" t="s">
        <v>3</v>
      </c>
      <c r="G13" s="7" t="s">
        <v>698</v>
      </c>
      <c r="H13" s="4" t="s">
        <v>153</v>
      </c>
      <c r="I13" s="73" t="s">
        <v>425</v>
      </c>
      <c r="J13" s="38"/>
      <c r="K13" s="38" t="s">
        <v>276</v>
      </c>
      <c r="L13" s="39">
        <v>500</v>
      </c>
      <c r="M13" s="26"/>
      <c r="N13" s="4" t="s">
        <v>20</v>
      </c>
      <c r="O13" s="23" t="s">
        <v>7</v>
      </c>
      <c r="P13" s="9" t="str">
        <f t="shared" si="7"/>
        <v>-----</v>
      </c>
      <c r="Q13" s="75"/>
      <c r="R13" s="64"/>
      <c r="T13" s="40" t="str">
        <f t="shared" si="8"/>
        <v>Plano AnualRealizada</v>
      </c>
      <c r="U13" s="40" t="str">
        <f t="shared" si="9"/>
        <v>Plano AnualCultura</v>
      </c>
    </row>
    <row r="14" spans="1:21" ht="15" customHeight="1">
      <c r="A14" s="32" t="str">
        <f t="shared" ref="A14:A60" si="10">IF(B14="","",)</f>
        <v/>
      </c>
      <c r="B14" s="30"/>
      <c r="C14" s="59" t="s">
        <v>148</v>
      </c>
      <c r="D14" s="21">
        <v>6</v>
      </c>
      <c r="E14" s="18"/>
      <c r="F14" s="11" t="s">
        <v>4</v>
      </c>
      <c r="G14" s="7" t="s">
        <v>15</v>
      </c>
      <c r="H14" s="4" t="s">
        <v>15</v>
      </c>
      <c r="I14" s="73" t="s">
        <v>441</v>
      </c>
      <c r="J14" s="38"/>
      <c r="K14" s="38" t="s">
        <v>276</v>
      </c>
      <c r="L14" s="39">
        <v>500</v>
      </c>
      <c r="M14" s="26"/>
      <c r="N14" s="4" t="s">
        <v>20</v>
      </c>
      <c r="O14" s="23" t="s">
        <v>7</v>
      </c>
      <c r="P14" s="9" t="str">
        <f t="shared" si="0"/>
        <v>-----</v>
      </c>
      <c r="Q14" s="75"/>
      <c r="R14" s="64"/>
      <c r="T14" s="40" t="str">
        <f t="shared" ref="T14:T61" si="11">CONCATENATE(N14,O14)</f>
        <v>Plano AnualRealizada</v>
      </c>
      <c r="U14" s="40" t="str">
        <f t="shared" ref="U14:U61" si="12">CONCATENATE(N14,H14)</f>
        <v>Plano AnualCinema</v>
      </c>
    </row>
    <row r="15" spans="1:21" ht="15" customHeight="1">
      <c r="A15" s="32" t="str">
        <f>IF(B15="","",)</f>
        <v/>
      </c>
      <c r="B15" s="30"/>
      <c r="C15" s="59" t="s">
        <v>148</v>
      </c>
      <c r="D15" s="21">
        <v>7</v>
      </c>
      <c r="E15" s="18"/>
      <c r="F15" s="126" t="s">
        <v>5</v>
      </c>
      <c r="G15" s="7" t="s">
        <v>27</v>
      </c>
      <c r="H15" s="4" t="s">
        <v>14</v>
      </c>
      <c r="I15" s="73" t="s">
        <v>387</v>
      </c>
      <c r="J15" s="38"/>
      <c r="K15" s="38" t="s">
        <v>276</v>
      </c>
      <c r="L15" s="39">
        <v>35</v>
      </c>
      <c r="M15" s="26"/>
      <c r="N15" s="4" t="s">
        <v>20</v>
      </c>
      <c r="O15" s="23" t="s">
        <v>7</v>
      </c>
      <c r="P15" s="9" t="str">
        <f t="shared" si="0"/>
        <v>-----</v>
      </c>
      <c r="Q15" s="75"/>
      <c r="R15" s="64"/>
      <c r="T15" s="40" t="str">
        <f>CONCATENATE(N15,O15)</f>
        <v>Plano AnualRealizada</v>
      </c>
      <c r="U15" s="40" t="str">
        <f>CONCATENATE(N15,H15)</f>
        <v>Plano AnualBiblioteca</v>
      </c>
    </row>
    <row r="16" spans="1:21" ht="15" customHeight="1">
      <c r="A16" s="32" t="str">
        <f>IF(B16="","",)</f>
        <v/>
      </c>
      <c r="B16" s="30"/>
      <c r="C16" s="59" t="s">
        <v>148</v>
      </c>
      <c r="D16" s="21">
        <v>8</v>
      </c>
      <c r="E16" s="18"/>
      <c r="F16" s="11" t="s">
        <v>6</v>
      </c>
      <c r="G16" s="7" t="s">
        <v>27</v>
      </c>
      <c r="H16" s="4" t="s">
        <v>14</v>
      </c>
      <c r="I16" s="73" t="s">
        <v>387</v>
      </c>
      <c r="J16" s="38"/>
      <c r="K16" s="38" t="s">
        <v>276</v>
      </c>
      <c r="L16" s="39">
        <v>35</v>
      </c>
      <c r="M16" s="26"/>
      <c r="N16" s="4" t="s">
        <v>20</v>
      </c>
      <c r="O16" s="23" t="s">
        <v>7</v>
      </c>
      <c r="P16" s="9" t="str">
        <f t="shared" si="0"/>
        <v>-----</v>
      </c>
      <c r="Q16" s="75"/>
      <c r="R16" s="64"/>
      <c r="T16" s="40" t="str">
        <f>CONCATENATE(N16,O16)</f>
        <v>Plano AnualRealizada</v>
      </c>
      <c r="U16" s="40" t="str">
        <f>CONCATENATE(N16,H16)</f>
        <v>Plano AnualBiblioteca</v>
      </c>
    </row>
    <row r="17" spans="1:21" ht="15" customHeight="1">
      <c r="A17" s="32" t="str">
        <f>IF(B17="","",)</f>
        <v/>
      </c>
      <c r="B17" s="30"/>
      <c r="C17" s="59" t="s">
        <v>148</v>
      </c>
      <c r="D17" s="21">
        <v>9</v>
      </c>
      <c r="E17" s="18"/>
      <c r="F17" s="11" t="s">
        <v>0</v>
      </c>
      <c r="G17" s="7" t="s">
        <v>336</v>
      </c>
      <c r="H17" s="4" t="s">
        <v>14</v>
      </c>
      <c r="I17" s="73" t="s">
        <v>387</v>
      </c>
      <c r="J17" s="38"/>
      <c r="K17" s="38" t="s">
        <v>276</v>
      </c>
      <c r="L17" s="39">
        <v>40</v>
      </c>
      <c r="M17" s="26"/>
      <c r="N17" s="4" t="s">
        <v>20</v>
      </c>
      <c r="O17" s="23" t="s">
        <v>7</v>
      </c>
      <c r="P17" s="9" t="str">
        <f t="shared" ref="P17" si="13"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>CONCATENATE(N17,O17)</f>
        <v>Plano AnualRealizada</v>
      </c>
      <c r="U17" s="40" t="str">
        <f>CONCATENATE(N17,H17)</f>
        <v>Plano AnualBiblioteca</v>
      </c>
    </row>
    <row r="18" spans="1:21" ht="15" customHeight="1">
      <c r="A18" s="32" t="str">
        <f>IF(B18="","",)</f>
        <v/>
      </c>
      <c r="B18" s="30"/>
      <c r="C18" s="59" t="s">
        <v>148</v>
      </c>
      <c r="D18" s="21">
        <v>10</v>
      </c>
      <c r="E18" s="18" t="s">
        <v>89</v>
      </c>
      <c r="F18" s="11" t="s">
        <v>0</v>
      </c>
      <c r="G18" s="7" t="s">
        <v>403</v>
      </c>
      <c r="H18" s="4" t="s">
        <v>18</v>
      </c>
      <c r="I18" s="73" t="s">
        <v>418</v>
      </c>
      <c r="J18" s="38"/>
      <c r="K18" s="38" t="s">
        <v>276</v>
      </c>
      <c r="L18" s="39">
        <v>40</v>
      </c>
      <c r="M18" s="26"/>
      <c r="N18" s="4" t="s">
        <v>20</v>
      </c>
      <c r="O18" s="23" t="s">
        <v>7</v>
      </c>
      <c r="P18" s="9" t="str">
        <f t="shared" si="0"/>
        <v>-----</v>
      </c>
      <c r="Q18" s="75"/>
      <c r="R18" s="64"/>
      <c r="T18" s="40" t="str">
        <f>CONCATENATE(N18,O18)</f>
        <v>Plano AnualRealizada</v>
      </c>
      <c r="U18" s="40" t="str">
        <f>CONCATENATE(N18,H18)</f>
        <v>Plano AnualDiv. Externo</v>
      </c>
    </row>
    <row r="19" spans="1:21" ht="15" customHeight="1">
      <c r="A19" s="32" t="str">
        <f>IF(B19="","",)</f>
        <v/>
      </c>
      <c r="B19" s="30"/>
      <c r="C19" s="59" t="s">
        <v>148</v>
      </c>
      <c r="D19" s="21">
        <v>11</v>
      </c>
      <c r="E19" s="18"/>
      <c r="F19" s="11" t="s">
        <v>2</v>
      </c>
      <c r="G19" s="7" t="s">
        <v>304</v>
      </c>
      <c r="H19" s="4" t="s">
        <v>11</v>
      </c>
      <c r="I19" s="73" t="s">
        <v>424</v>
      </c>
      <c r="J19" s="38"/>
      <c r="K19" s="38" t="s">
        <v>276</v>
      </c>
      <c r="L19" s="39">
        <v>100</v>
      </c>
      <c r="M19" s="26"/>
      <c r="N19" s="4" t="s">
        <v>20</v>
      </c>
      <c r="O19" s="23" t="s">
        <v>7</v>
      </c>
      <c r="P19" s="9" t="str">
        <f t="shared" si="0"/>
        <v>-----</v>
      </c>
      <c r="Q19" s="75"/>
      <c r="R19" s="64"/>
      <c r="T19" s="40" t="str">
        <f>CONCATENATE(N19,O19)</f>
        <v>Plano AnualRealizada</v>
      </c>
      <c r="U19" s="40" t="str">
        <f>CONCATENATE(N19,H19)</f>
        <v>Plano AnualDesporto</v>
      </c>
    </row>
    <row r="20" spans="1:21" ht="15" customHeight="1">
      <c r="A20" s="32" t="str">
        <f t="shared" si="10"/>
        <v/>
      </c>
      <c r="B20" s="30"/>
      <c r="C20" s="59" t="s">
        <v>148</v>
      </c>
      <c r="D20" s="21">
        <v>11</v>
      </c>
      <c r="E20" s="18"/>
      <c r="F20" s="11" t="s">
        <v>2</v>
      </c>
      <c r="G20" s="7" t="s">
        <v>15</v>
      </c>
      <c r="H20" s="4" t="s">
        <v>15</v>
      </c>
      <c r="I20" s="73" t="s">
        <v>441</v>
      </c>
      <c r="J20" s="38"/>
      <c r="K20" s="38" t="s">
        <v>276</v>
      </c>
      <c r="L20" s="39">
        <v>500</v>
      </c>
      <c r="M20" s="26"/>
      <c r="N20" s="4" t="s">
        <v>20</v>
      </c>
      <c r="O20" s="23" t="s">
        <v>7</v>
      </c>
      <c r="P20" s="9" t="str">
        <f t="shared" si="0"/>
        <v>-----</v>
      </c>
      <c r="Q20" s="75"/>
      <c r="R20" s="64"/>
      <c r="T20" s="40" t="str">
        <f t="shared" si="11"/>
        <v>Plano AnualRealizada</v>
      </c>
      <c r="U20" s="40" t="str">
        <f t="shared" si="12"/>
        <v>Plano AnualCinema</v>
      </c>
    </row>
    <row r="21" spans="1:21" ht="15" customHeight="1">
      <c r="A21" s="32" t="str">
        <f t="shared" ref="A21:A22" si="14">IF(B21="","",)</f>
        <v/>
      </c>
      <c r="B21" s="30"/>
      <c r="C21" s="59" t="s">
        <v>148</v>
      </c>
      <c r="D21" s="21">
        <v>11</v>
      </c>
      <c r="E21" s="18"/>
      <c r="F21" s="11" t="s">
        <v>2</v>
      </c>
      <c r="G21" s="7" t="s">
        <v>287</v>
      </c>
      <c r="H21" s="4" t="s">
        <v>75</v>
      </c>
      <c r="I21" s="73" t="s">
        <v>426</v>
      </c>
      <c r="J21" s="38"/>
      <c r="K21" s="38" t="s">
        <v>276</v>
      </c>
      <c r="L21" s="39">
        <v>80</v>
      </c>
      <c r="M21" s="26"/>
      <c r="N21" s="4" t="s">
        <v>20</v>
      </c>
      <c r="O21" s="23" t="s">
        <v>7</v>
      </c>
      <c r="P21" s="9" t="str">
        <f t="shared" ref="P21:P22" si="15">IF(O21="Cancelada","Inserir o motivo",IF(O21="Alterada","Inserir o motivo",IF(O21="Definida","situação a alterar",IF(O21="","",IF(O21="Por definir","sem data marcada",IF(O21="Realizada","-----"))))))</f>
        <v>-----</v>
      </c>
      <c r="Q21" s="75"/>
      <c r="R21" s="64"/>
      <c r="T21" s="40" t="str">
        <f t="shared" ref="T21:T22" si="16">CONCATENATE(N21,O21)</f>
        <v>Plano AnualRealizada</v>
      </c>
      <c r="U21" s="40" t="str">
        <f t="shared" ref="U21:U22" si="17">CONCATENATE(N21,H21)</f>
        <v>Plano AnualAção Social</v>
      </c>
    </row>
    <row r="22" spans="1:21" ht="15" customHeight="1">
      <c r="A22" s="32" t="str">
        <f t="shared" si="14"/>
        <v/>
      </c>
      <c r="B22" s="30"/>
      <c r="C22" s="59" t="s">
        <v>148</v>
      </c>
      <c r="D22" s="21">
        <v>12</v>
      </c>
      <c r="E22" s="18"/>
      <c r="F22" s="11" t="s">
        <v>3</v>
      </c>
      <c r="G22" s="7" t="s">
        <v>15</v>
      </c>
      <c r="H22" s="4" t="s">
        <v>15</v>
      </c>
      <c r="I22" s="73" t="s">
        <v>441</v>
      </c>
      <c r="J22" s="38"/>
      <c r="K22" s="38" t="s">
        <v>276</v>
      </c>
      <c r="L22" s="39">
        <v>80</v>
      </c>
      <c r="M22" s="26"/>
      <c r="N22" s="4" t="s">
        <v>20</v>
      </c>
      <c r="O22" s="23" t="s">
        <v>7</v>
      </c>
      <c r="P22" s="9" t="str">
        <f t="shared" si="15"/>
        <v>-----</v>
      </c>
      <c r="Q22" s="75"/>
      <c r="R22" s="64"/>
      <c r="T22" s="40" t="str">
        <f t="shared" si="16"/>
        <v>Plano AnualRealizada</v>
      </c>
      <c r="U22" s="40" t="str">
        <f t="shared" si="17"/>
        <v>Plano AnualCinema</v>
      </c>
    </row>
    <row r="23" spans="1:21" ht="15" customHeight="1">
      <c r="A23" s="32" t="str">
        <f>IF(B23="","",)</f>
        <v/>
      </c>
      <c r="B23" s="30"/>
      <c r="C23" s="59" t="s">
        <v>148</v>
      </c>
      <c r="D23" s="21">
        <v>12</v>
      </c>
      <c r="E23" s="18" t="s">
        <v>90</v>
      </c>
      <c r="F23" s="11"/>
      <c r="G23" s="7" t="s">
        <v>316</v>
      </c>
      <c r="H23" s="4" t="s">
        <v>18</v>
      </c>
      <c r="I23" s="73" t="s">
        <v>418</v>
      </c>
      <c r="J23" s="38"/>
      <c r="K23" s="38" t="s">
        <v>276</v>
      </c>
      <c r="L23" s="39">
        <v>250</v>
      </c>
      <c r="M23" s="26"/>
      <c r="N23" s="4" t="s">
        <v>20</v>
      </c>
      <c r="O23" s="23" t="s">
        <v>7</v>
      </c>
      <c r="P23" s="9" t="str">
        <f>IF(O23="Cancelada","Inserir o motivo",IF(O23="Alterada","Inserir o motivo",IF(O23="Definida","situação a alterar",IF(O23="","",IF(O23="Por definir","sem data marcada",IF(O23="Realizada","-----"))))))</f>
        <v>-----</v>
      </c>
      <c r="Q23" s="75"/>
      <c r="R23" s="64"/>
      <c r="T23" s="40" t="str">
        <f>CONCATENATE(N23,O23)</f>
        <v>Plano AnualRealizada</v>
      </c>
      <c r="U23" s="40" t="str">
        <f>CONCATENATE(N23,H23)</f>
        <v>Plano AnualDiv. Externo</v>
      </c>
    </row>
    <row r="24" spans="1:21" ht="15" customHeight="1">
      <c r="A24" s="32" t="str">
        <f>IF(B24="","",)</f>
        <v/>
      </c>
      <c r="B24" s="30"/>
      <c r="C24" s="59" t="s">
        <v>148</v>
      </c>
      <c r="D24" s="21">
        <v>13</v>
      </c>
      <c r="E24" s="18"/>
      <c r="F24" s="11" t="s">
        <v>4</v>
      </c>
      <c r="G24" s="7" t="s">
        <v>324</v>
      </c>
      <c r="H24" s="4" t="s">
        <v>12</v>
      </c>
      <c r="I24" s="73" t="s">
        <v>440</v>
      </c>
      <c r="J24" s="38"/>
      <c r="K24" s="38" t="s">
        <v>276</v>
      </c>
      <c r="L24" s="39">
        <v>400</v>
      </c>
      <c r="M24" s="26"/>
      <c r="N24" s="4" t="s">
        <v>20</v>
      </c>
      <c r="O24" s="23" t="s">
        <v>7</v>
      </c>
      <c r="P24" s="9" t="str">
        <f>IF(O24="Cancelada","Inserir o motivo",IF(O24="Alterada","Inserir o motivo",IF(O24="Definida","situação a alterar",IF(O24="","",IF(O24="Por definir","sem data marcada",IF(O24="Realizada","-----"))))))</f>
        <v>-----</v>
      </c>
      <c r="Q24" s="75"/>
      <c r="R24" s="64"/>
      <c r="T24" s="40" t="str">
        <f>CONCATENATE(N24,O24)</f>
        <v>Plano AnualRealizada</v>
      </c>
      <c r="U24" s="40" t="str">
        <f>CONCATENATE(N24,H24)</f>
        <v>Plano AnualTurismo</v>
      </c>
    </row>
    <row r="25" spans="1:21" ht="15" customHeight="1">
      <c r="A25" s="32" t="str">
        <f t="shared" si="10"/>
        <v/>
      </c>
      <c r="B25" s="30"/>
      <c r="C25" s="59" t="s">
        <v>148</v>
      </c>
      <c r="D25" s="21">
        <v>14</v>
      </c>
      <c r="E25" s="18"/>
      <c r="F25" s="126" t="s">
        <v>5</v>
      </c>
      <c r="G25" s="7" t="s">
        <v>27</v>
      </c>
      <c r="H25" s="4" t="s">
        <v>14</v>
      </c>
      <c r="I25" s="73" t="s">
        <v>387</v>
      </c>
      <c r="J25" s="38"/>
      <c r="K25" s="38" t="s">
        <v>276</v>
      </c>
      <c r="L25" s="39">
        <v>35</v>
      </c>
      <c r="M25" s="26"/>
      <c r="N25" s="4" t="s">
        <v>20</v>
      </c>
      <c r="O25" s="23" t="s">
        <v>7</v>
      </c>
      <c r="P25" s="9" t="str">
        <f t="shared" si="0"/>
        <v>-----</v>
      </c>
      <c r="Q25" s="75"/>
      <c r="R25" s="64"/>
      <c r="T25" s="40" t="str">
        <f t="shared" si="11"/>
        <v>Plano AnualRealizada</v>
      </c>
      <c r="U25" s="40" t="str">
        <f t="shared" si="12"/>
        <v>Plano AnualBiblioteca</v>
      </c>
    </row>
    <row r="26" spans="1:21" ht="15" customHeight="1">
      <c r="A26" s="32" t="str">
        <f t="shared" si="10"/>
        <v/>
      </c>
      <c r="B26" s="30"/>
      <c r="C26" s="59" t="s">
        <v>148</v>
      </c>
      <c r="D26" s="21">
        <v>14</v>
      </c>
      <c r="E26" s="18" t="s">
        <v>95</v>
      </c>
      <c r="F26" s="126" t="s">
        <v>5</v>
      </c>
      <c r="G26" s="7" t="s">
        <v>288</v>
      </c>
      <c r="H26" s="4" t="s">
        <v>75</v>
      </c>
      <c r="I26" s="73" t="s">
        <v>426</v>
      </c>
      <c r="J26" s="38"/>
      <c r="K26" s="38" t="s">
        <v>276</v>
      </c>
      <c r="L26" s="39">
        <v>30</v>
      </c>
      <c r="M26" s="26"/>
      <c r="N26" s="4" t="s">
        <v>20</v>
      </c>
      <c r="O26" s="23" t="s">
        <v>7</v>
      </c>
      <c r="P26" s="9" t="str">
        <f t="shared" si="0"/>
        <v>-----</v>
      </c>
      <c r="Q26" s="75"/>
      <c r="R26" s="64"/>
      <c r="T26" s="40" t="str">
        <f t="shared" si="11"/>
        <v>Plano AnualRealizada</v>
      </c>
      <c r="U26" s="40" t="str">
        <f t="shared" si="12"/>
        <v>Plano AnualAção Social</v>
      </c>
    </row>
    <row r="27" spans="1:21" ht="15" customHeight="1">
      <c r="A27" s="32" t="str">
        <f t="shared" si="10"/>
        <v/>
      </c>
      <c r="B27" s="30"/>
      <c r="C27" s="59" t="s">
        <v>148</v>
      </c>
      <c r="D27" s="21">
        <v>15</v>
      </c>
      <c r="E27" s="18"/>
      <c r="F27" s="11" t="s">
        <v>6</v>
      </c>
      <c r="G27" s="7" t="s">
        <v>27</v>
      </c>
      <c r="H27" s="4" t="s">
        <v>14</v>
      </c>
      <c r="I27" s="73" t="s">
        <v>387</v>
      </c>
      <c r="J27" s="38"/>
      <c r="K27" s="38" t="s">
        <v>276</v>
      </c>
      <c r="L27" s="39">
        <v>35</v>
      </c>
      <c r="M27" s="26"/>
      <c r="N27" s="4" t="s">
        <v>20</v>
      </c>
      <c r="O27" s="23" t="s">
        <v>7</v>
      </c>
      <c r="P27" s="9" t="str">
        <f t="shared" si="0"/>
        <v>-----</v>
      </c>
      <c r="Q27" s="75"/>
      <c r="R27" s="64"/>
      <c r="T27" s="40" t="str">
        <f t="shared" si="11"/>
        <v>Plano AnualRealizada</v>
      </c>
      <c r="U27" s="40" t="str">
        <f t="shared" si="12"/>
        <v>Plano AnualBiblioteca</v>
      </c>
    </row>
    <row r="28" spans="1:21" ht="15" customHeight="1">
      <c r="A28" s="32" t="str">
        <f t="shared" si="10"/>
        <v/>
      </c>
      <c r="B28" s="30"/>
      <c r="C28" s="59" t="s">
        <v>148</v>
      </c>
      <c r="D28" s="21">
        <v>16</v>
      </c>
      <c r="E28" s="18"/>
      <c r="F28" s="11" t="s">
        <v>0</v>
      </c>
      <c r="G28" s="7" t="s">
        <v>336</v>
      </c>
      <c r="H28" s="4" t="s">
        <v>14</v>
      </c>
      <c r="I28" s="73" t="s">
        <v>387</v>
      </c>
      <c r="J28" s="38"/>
      <c r="K28" s="38" t="s">
        <v>276</v>
      </c>
      <c r="L28" s="39">
        <v>40</v>
      </c>
      <c r="M28" s="26"/>
      <c r="N28" s="4" t="s">
        <v>20</v>
      </c>
      <c r="O28" s="23" t="s">
        <v>7</v>
      </c>
      <c r="P28" s="9" t="str">
        <f t="shared" si="0"/>
        <v>-----</v>
      </c>
      <c r="Q28" s="75"/>
      <c r="R28" s="64"/>
      <c r="T28" s="40" t="str">
        <f t="shared" si="11"/>
        <v>Plano AnualRealizada</v>
      </c>
      <c r="U28" s="40" t="str">
        <f t="shared" si="12"/>
        <v>Plano AnualBiblioteca</v>
      </c>
    </row>
    <row r="29" spans="1:21" ht="15" customHeight="1">
      <c r="A29" s="32" t="str">
        <f t="shared" si="10"/>
        <v/>
      </c>
      <c r="B29" s="30"/>
      <c r="C29" s="59" t="s">
        <v>148</v>
      </c>
      <c r="D29" s="21">
        <v>17</v>
      </c>
      <c r="E29" s="18"/>
      <c r="F29" s="11" t="s">
        <v>1</v>
      </c>
      <c r="G29" s="7" t="s">
        <v>344</v>
      </c>
      <c r="H29" s="4" t="s">
        <v>152</v>
      </c>
      <c r="I29" s="73" t="s">
        <v>447</v>
      </c>
      <c r="J29" s="38"/>
      <c r="K29" s="38" t="s">
        <v>276</v>
      </c>
      <c r="L29" s="39">
        <v>40</v>
      </c>
      <c r="M29" s="26"/>
      <c r="N29" s="4" t="s">
        <v>20</v>
      </c>
      <c r="O29" s="23" t="s">
        <v>7</v>
      </c>
      <c r="P29" s="9" t="str">
        <f t="shared" si="0"/>
        <v>-----</v>
      </c>
      <c r="Q29" s="75"/>
      <c r="R29" s="64"/>
      <c r="T29" s="40" t="str">
        <f t="shared" si="11"/>
        <v>Plano AnualRealizada</v>
      </c>
      <c r="U29" s="40" t="str">
        <f t="shared" si="12"/>
        <v>Plano AnualEducação</v>
      </c>
    </row>
    <row r="30" spans="1:21" ht="15" customHeight="1">
      <c r="A30" s="32" t="str">
        <f t="shared" si="10"/>
        <v/>
      </c>
      <c r="B30" s="30"/>
      <c r="C30" s="59" t="s">
        <v>148</v>
      </c>
      <c r="D30" s="21">
        <v>18</v>
      </c>
      <c r="E30" s="18"/>
      <c r="F30" s="11" t="s">
        <v>2</v>
      </c>
      <c r="G30" s="7" t="s">
        <v>15</v>
      </c>
      <c r="H30" s="4" t="s">
        <v>152</v>
      </c>
      <c r="I30" s="73" t="s">
        <v>441</v>
      </c>
      <c r="J30" s="38"/>
      <c r="K30" s="38" t="s">
        <v>276</v>
      </c>
      <c r="L30" s="39">
        <v>500</v>
      </c>
      <c r="M30" s="26"/>
      <c r="N30" s="4" t="s">
        <v>20</v>
      </c>
      <c r="O30" s="23" t="s">
        <v>7</v>
      </c>
      <c r="P30" s="9" t="str">
        <f t="shared" si="0"/>
        <v>-----</v>
      </c>
      <c r="Q30" s="75"/>
      <c r="R30" s="64"/>
      <c r="T30" s="40" t="str">
        <f t="shared" si="11"/>
        <v>Plano AnualRealizada</v>
      </c>
      <c r="U30" s="40" t="str">
        <f t="shared" si="12"/>
        <v>Plano AnualEducação</v>
      </c>
    </row>
    <row r="31" spans="1:21" ht="15" customHeight="1">
      <c r="A31" s="32" t="str">
        <f t="shared" ref="A31:A35" si="18">IF(B31="","",)</f>
        <v/>
      </c>
      <c r="B31" s="30"/>
      <c r="C31" s="59" t="s">
        <v>148</v>
      </c>
      <c r="D31" s="21">
        <v>18</v>
      </c>
      <c r="E31" s="18" t="s">
        <v>96</v>
      </c>
      <c r="F31" s="11" t="s">
        <v>2</v>
      </c>
      <c r="G31" s="7" t="s">
        <v>693</v>
      </c>
      <c r="H31" s="4" t="s">
        <v>18</v>
      </c>
      <c r="I31" s="73" t="s">
        <v>425</v>
      </c>
      <c r="J31" s="38"/>
      <c r="K31" s="38" t="s">
        <v>276</v>
      </c>
      <c r="L31" s="39">
        <v>500</v>
      </c>
      <c r="M31" s="26"/>
      <c r="N31" s="4" t="s">
        <v>21</v>
      </c>
      <c r="O31" s="23" t="s">
        <v>50</v>
      </c>
      <c r="P31" s="9" t="s">
        <v>51</v>
      </c>
      <c r="Q31" s="75"/>
      <c r="R31" s="64"/>
      <c r="T31" s="40" t="str">
        <f t="shared" ref="T31:T35" si="19">CONCATENATE(N31,O31)</f>
        <v>Extra PlanoAlterada</v>
      </c>
      <c r="U31" s="40" t="str">
        <f t="shared" ref="U31:U35" si="20">CONCATENATE(N31,H31)</f>
        <v>Extra PlanoDiv. Externo</v>
      </c>
    </row>
    <row r="32" spans="1:21" ht="15" customHeight="1">
      <c r="A32" s="32" t="str">
        <f>IF(B32="","",)</f>
        <v/>
      </c>
      <c r="B32" s="30"/>
      <c r="C32" s="59" t="s">
        <v>148</v>
      </c>
      <c r="D32" s="21">
        <v>19</v>
      </c>
      <c r="E32" s="18"/>
      <c r="F32" s="11" t="s">
        <v>3</v>
      </c>
      <c r="G32" s="7" t="s">
        <v>325</v>
      </c>
      <c r="H32" s="4" t="s">
        <v>12</v>
      </c>
      <c r="I32" s="73" t="s">
        <v>440</v>
      </c>
      <c r="J32" s="38"/>
      <c r="K32" s="38" t="s">
        <v>276</v>
      </c>
      <c r="L32" s="39">
        <v>400</v>
      </c>
      <c r="M32" s="26"/>
      <c r="N32" s="4" t="s">
        <v>20</v>
      </c>
      <c r="O32" s="23" t="s">
        <v>7</v>
      </c>
      <c r="P32" s="9" t="str">
        <f>IF(O32="Cancelada","Inserir o motivo",IF(O32="Alterada","Inserir o motivo",IF(O32="Definida","situação a alterar",IF(O32="","",IF(O32="Por definir","sem data marcada",IF(O32="Realizada","-----"))))))</f>
        <v>-----</v>
      </c>
      <c r="Q32" s="75"/>
      <c r="R32" s="64"/>
      <c r="T32" s="40" t="str">
        <f>CONCATENATE(N32,O32)</f>
        <v>Plano AnualRealizada</v>
      </c>
      <c r="U32" s="40" t="str">
        <f>CONCATENATE(N32,H32)</f>
        <v>Plano AnualTurismo</v>
      </c>
    </row>
    <row r="33" spans="1:21" ht="15" customHeight="1">
      <c r="A33" s="32" t="str">
        <f t="shared" ref="A33" si="21">IF(B33="","",)</f>
        <v/>
      </c>
      <c r="B33" s="30"/>
      <c r="C33" s="59" t="s">
        <v>148</v>
      </c>
      <c r="D33" s="21">
        <v>19</v>
      </c>
      <c r="E33" s="18"/>
      <c r="F33" s="11" t="s">
        <v>3</v>
      </c>
      <c r="G33" s="7" t="s">
        <v>15</v>
      </c>
      <c r="H33" s="4" t="s">
        <v>15</v>
      </c>
      <c r="I33" s="73" t="s">
        <v>441</v>
      </c>
      <c r="J33" s="38"/>
      <c r="K33" s="38" t="s">
        <v>276</v>
      </c>
      <c r="L33" s="39">
        <v>500</v>
      </c>
      <c r="M33" s="26"/>
      <c r="N33" s="4" t="s">
        <v>20</v>
      </c>
      <c r="O33" s="23" t="s">
        <v>7</v>
      </c>
      <c r="P33" s="9" t="str">
        <f t="shared" ref="P33" si="22">IF(O33="Cancelada","Inserir o motivo",IF(O33="Alterada","Inserir o motivo",IF(O33="Definida","situação a alterar",IF(O33="","",IF(O33="Por definir","sem data marcada",IF(O33="Realizada","-----"))))))</f>
        <v>-----</v>
      </c>
      <c r="Q33" s="75"/>
      <c r="R33" s="64"/>
      <c r="T33" s="40" t="str">
        <f t="shared" ref="T33" si="23">CONCATENATE(N33,O33)</f>
        <v>Plano AnualRealizada</v>
      </c>
      <c r="U33" s="40" t="str">
        <f t="shared" ref="U33" si="24">CONCATENATE(N33,H33)</f>
        <v>Plano AnualCinema</v>
      </c>
    </row>
    <row r="34" spans="1:21" ht="15" customHeight="1">
      <c r="A34" s="32" t="str">
        <f t="shared" si="18"/>
        <v/>
      </c>
      <c r="B34" s="30"/>
      <c r="C34" s="59" t="s">
        <v>148</v>
      </c>
      <c r="D34" s="21">
        <v>19</v>
      </c>
      <c r="E34" s="18"/>
      <c r="F34" s="11" t="s">
        <v>3</v>
      </c>
      <c r="G34" s="7" t="s">
        <v>187</v>
      </c>
      <c r="H34" s="4" t="s">
        <v>18</v>
      </c>
      <c r="I34" s="73" t="s">
        <v>412</v>
      </c>
      <c r="J34" s="38"/>
      <c r="K34" s="38" t="s">
        <v>276</v>
      </c>
      <c r="L34" s="39">
        <v>500</v>
      </c>
      <c r="M34" s="26"/>
      <c r="N34" s="4" t="s">
        <v>20</v>
      </c>
      <c r="O34" s="23" t="s">
        <v>7</v>
      </c>
      <c r="P34" s="9" t="str">
        <f t="shared" ref="P34:P35" si="25">IF(O34="Cancelada","Inserir o motivo",IF(O34="Alterada","Inserir o motivo",IF(O34="Definida","situação a alterar",IF(O34="","",IF(O34="Por definir","sem data marcada",IF(O34="Realizada","-----"))))))</f>
        <v>-----</v>
      </c>
      <c r="Q34" s="75"/>
      <c r="R34" s="64"/>
      <c r="T34" s="40" t="str">
        <f t="shared" si="19"/>
        <v>Plano AnualRealizada</v>
      </c>
      <c r="U34" s="40" t="str">
        <f t="shared" si="20"/>
        <v>Plano AnualDiv. Externo</v>
      </c>
    </row>
    <row r="35" spans="1:21" ht="15" customHeight="1">
      <c r="A35" s="32" t="str">
        <f t="shared" si="18"/>
        <v/>
      </c>
      <c r="B35" s="30"/>
      <c r="C35" s="59" t="s">
        <v>148</v>
      </c>
      <c r="D35" s="21">
        <v>20</v>
      </c>
      <c r="E35" s="18"/>
      <c r="F35" s="11" t="s">
        <v>4</v>
      </c>
      <c r="G35" s="7" t="s">
        <v>15</v>
      </c>
      <c r="H35" s="4" t="s">
        <v>15</v>
      </c>
      <c r="I35" s="73" t="s">
        <v>441</v>
      </c>
      <c r="J35" s="38"/>
      <c r="K35" s="38" t="s">
        <v>276</v>
      </c>
      <c r="L35" s="39">
        <v>500</v>
      </c>
      <c r="M35" s="26"/>
      <c r="N35" s="4" t="s">
        <v>20</v>
      </c>
      <c r="O35" s="23" t="s">
        <v>7</v>
      </c>
      <c r="P35" s="9" t="str">
        <f t="shared" si="25"/>
        <v>-----</v>
      </c>
      <c r="Q35" s="75"/>
      <c r="R35" s="64"/>
      <c r="T35" s="40" t="str">
        <f t="shared" si="19"/>
        <v>Plano AnualRealizada</v>
      </c>
      <c r="U35" s="40" t="str">
        <f t="shared" si="20"/>
        <v>Plano AnualCinema</v>
      </c>
    </row>
    <row r="36" spans="1:21" ht="15" customHeight="1">
      <c r="A36" s="32" t="str">
        <f t="shared" si="10"/>
        <v/>
      </c>
      <c r="B36" s="30"/>
      <c r="C36" s="59" t="s">
        <v>148</v>
      </c>
      <c r="D36" s="21">
        <v>20</v>
      </c>
      <c r="E36" s="18"/>
      <c r="F36" s="11" t="s">
        <v>4</v>
      </c>
      <c r="G36" s="7" t="s">
        <v>717</v>
      </c>
      <c r="H36" s="4" t="s">
        <v>18</v>
      </c>
      <c r="I36" s="73" t="s">
        <v>418</v>
      </c>
      <c r="J36" s="38"/>
      <c r="K36" s="38" t="s">
        <v>276</v>
      </c>
      <c r="L36" s="39">
        <v>500</v>
      </c>
      <c r="M36" s="26"/>
      <c r="N36" s="4" t="s">
        <v>20</v>
      </c>
      <c r="O36" s="23" t="s">
        <v>7</v>
      </c>
      <c r="P36" s="9" t="str">
        <f t="shared" si="0"/>
        <v>-----</v>
      </c>
      <c r="Q36" s="75"/>
      <c r="R36" s="64"/>
      <c r="T36" s="40" t="str">
        <f t="shared" si="11"/>
        <v>Plano AnualRealizada</v>
      </c>
      <c r="U36" s="40" t="str">
        <f t="shared" si="12"/>
        <v>Plano AnualDiv. Externo</v>
      </c>
    </row>
    <row r="37" spans="1:21" ht="15" customHeight="1">
      <c r="A37" s="32" t="str">
        <f>IF(B37="","",)</f>
        <v/>
      </c>
      <c r="B37" s="30"/>
      <c r="C37" s="59" t="s">
        <v>148</v>
      </c>
      <c r="D37" s="21">
        <v>21</v>
      </c>
      <c r="E37" s="18"/>
      <c r="F37" s="126" t="s">
        <v>5</v>
      </c>
      <c r="G37" s="7" t="s">
        <v>27</v>
      </c>
      <c r="H37" s="4" t="s">
        <v>14</v>
      </c>
      <c r="I37" s="73" t="s">
        <v>387</v>
      </c>
      <c r="J37" s="38"/>
      <c r="K37" s="38" t="s">
        <v>276</v>
      </c>
      <c r="L37" s="39">
        <v>35</v>
      </c>
      <c r="M37" s="26"/>
      <c r="N37" s="4" t="s">
        <v>20</v>
      </c>
      <c r="O37" s="23" t="s">
        <v>7</v>
      </c>
      <c r="P37" s="9" t="str">
        <f t="shared" si="0"/>
        <v>-----</v>
      </c>
      <c r="Q37" s="75"/>
      <c r="R37" s="64"/>
      <c r="T37" s="40" t="str">
        <f>CONCATENATE(N37,O37)</f>
        <v>Plano AnualRealizada</v>
      </c>
      <c r="U37" s="40" t="str">
        <f>CONCATENATE(N37,H37)</f>
        <v>Plano AnualBiblioteca</v>
      </c>
    </row>
    <row r="38" spans="1:21" ht="15" customHeight="1">
      <c r="A38" s="32" t="str">
        <f>IF(B38="","",)</f>
        <v/>
      </c>
      <c r="B38" s="30"/>
      <c r="C38" s="59" t="s">
        <v>148</v>
      </c>
      <c r="D38" s="21">
        <v>22</v>
      </c>
      <c r="E38" s="18"/>
      <c r="F38" s="11" t="s">
        <v>6</v>
      </c>
      <c r="G38" s="7" t="s">
        <v>328</v>
      </c>
      <c r="H38" s="4" t="s">
        <v>153</v>
      </c>
      <c r="I38" s="73" t="s">
        <v>434</v>
      </c>
      <c r="J38" s="38"/>
      <c r="K38" s="38" t="s">
        <v>276</v>
      </c>
      <c r="L38" s="39">
        <v>50</v>
      </c>
      <c r="M38" s="26"/>
      <c r="N38" s="4" t="s">
        <v>20</v>
      </c>
      <c r="O38" s="23" t="s">
        <v>7</v>
      </c>
      <c r="P38" s="9" t="str">
        <f t="shared" si="0"/>
        <v>-----</v>
      </c>
      <c r="Q38" s="75"/>
      <c r="R38" s="64"/>
      <c r="T38" s="40" t="str">
        <f>CONCATENATE(N38,O38)</f>
        <v>Plano AnualRealizada</v>
      </c>
      <c r="U38" s="40" t="str">
        <f>CONCATENATE(N38,H38)</f>
        <v>Plano AnualCultura</v>
      </c>
    </row>
    <row r="39" spans="1:21" ht="15" customHeight="1">
      <c r="A39" s="32" t="str">
        <f>IF(B39="","",)</f>
        <v/>
      </c>
      <c r="B39" s="30"/>
      <c r="C39" s="59" t="s">
        <v>148</v>
      </c>
      <c r="D39" s="21">
        <v>22</v>
      </c>
      <c r="E39" s="18"/>
      <c r="F39" s="11" t="s">
        <v>6</v>
      </c>
      <c r="G39" s="7" t="s">
        <v>27</v>
      </c>
      <c r="H39" s="4" t="s">
        <v>14</v>
      </c>
      <c r="I39" s="73" t="s">
        <v>387</v>
      </c>
      <c r="J39" s="38"/>
      <c r="K39" s="38" t="s">
        <v>276</v>
      </c>
      <c r="L39" s="39">
        <v>35</v>
      </c>
      <c r="M39" s="26"/>
      <c r="N39" s="4" t="s">
        <v>20</v>
      </c>
      <c r="O39" s="23" t="s">
        <v>7</v>
      </c>
      <c r="P39" s="9" t="str">
        <f t="shared" si="0"/>
        <v>-----</v>
      </c>
      <c r="Q39" s="75"/>
      <c r="R39" s="64"/>
      <c r="T39" s="40" t="str">
        <f>CONCATENATE(N39,O39)</f>
        <v>Plano AnualRealizada</v>
      </c>
      <c r="U39" s="40" t="str">
        <f>CONCATENATE(N39,H39)</f>
        <v>Plano AnualBiblioteca</v>
      </c>
    </row>
    <row r="40" spans="1:21" ht="15" customHeight="1">
      <c r="A40" s="32" t="str">
        <f>IF(B40="","",)</f>
        <v/>
      </c>
      <c r="B40" s="30"/>
      <c r="C40" s="59" t="s">
        <v>148</v>
      </c>
      <c r="D40" s="21">
        <v>23</v>
      </c>
      <c r="E40" s="18"/>
      <c r="F40" s="11" t="s">
        <v>0</v>
      </c>
      <c r="G40" s="7" t="s">
        <v>336</v>
      </c>
      <c r="H40" s="4" t="s">
        <v>14</v>
      </c>
      <c r="I40" s="73" t="s">
        <v>387</v>
      </c>
      <c r="J40" s="38"/>
      <c r="K40" s="38" t="s">
        <v>276</v>
      </c>
      <c r="L40" s="39">
        <v>40</v>
      </c>
      <c r="M40" s="26"/>
      <c r="N40" s="4" t="s">
        <v>20</v>
      </c>
      <c r="O40" s="23" t="s">
        <v>7</v>
      </c>
      <c r="P40" s="9" t="str">
        <f t="shared" ref="P40" si="26">IF(O40="Cancelada","Inserir o motivo",IF(O40="Alterada","Inserir o motivo",IF(O40="Definida","situação a alterar",IF(O40="","",IF(O40="Por definir","sem data marcada",IF(O40="Realizada","-----"))))))</f>
        <v>-----</v>
      </c>
      <c r="Q40" s="75"/>
      <c r="R40" s="64"/>
      <c r="T40" s="40" t="str">
        <f>CONCATENATE(N40,O40)</f>
        <v>Plano AnualRealizada</v>
      </c>
      <c r="U40" s="40" t="str">
        <f>CONCATENATE(N40,H40)</f>
        <v>Plano AnualBiblioteca</v>
      </c>
    </row>
    <row r="41" spans="1:21" ht="15" customHeight="1">
      <c r="A41" s="32" t="str">
        <f>IF(B41="","",)</f>
        <v/>
      </c>
      <c r="B41" s="30"/>
      <c r="C41" s="59" t="s">
        <v>148</v>
      </c>
      <c r="D41" s="21">
        <v>24</v>
      </c>
      <c r="E41" s="18"/>
      <c r="F41" s="11" t="s">
        <v>1</v>
      </c>
      <c r="G41" s="7"/>
      <c r="H41" s="4"/>
      <c r="I41" s="73"/>
      <c r="J41" s="38"/>
      <c r="K41" s="38" t="s">
        <v>276</v>
      </c>
      <c r="L41" s="39">
        <v>40</v>
      </c>
      <c r="M41" s="26"/>
      <c r="N41" s="4"/>
      <c r="O41" s="23"/>
      <c r="P41" s="9" t="str">
        <f t="shared" si="0"/>
        <v/>
      </c>
      <c r="Q41" s="75"/>
      <c r="R41" s="64"/>
      <c r="T41" s="40" t="str">
        <f>CONCATENATE(N41,O41)</f>
        <v/>
      </c>
      <c r="U41" s="40" t="str">
        <f>CONCATENATE(N41,H41)</f>
        <v/>
      </c>
    </row>
    <row r="42" spans="1:21" ht="15" customHeight="1">
      <c r="A42" s="32" t="str">
        <f t="shared" ref="A42" si="27">IF(B42="","",)</f>
        <v/>
      </c>
      <c r="B42" s="30"/>
      <c r="C42" s="59" t="s">
        <v>148</v>
      </c>
      <c r="D42" s="21">
        <v>24</v>
      </c>
      <c r="E42" s="18" t="s">
        <v>101</v>
      </c>
      <c r="F42" s="11" t="s">
        <v>2</v>
      </c>
      <c r="G42" s="7" t="s">
        <v>693</v>
      </c>
      <c r="H42" s="4" t="s">
        <v>18</v>
      </c>
      <c r="I42" s="73" t="s">
        <v>425</v>
      </c>
      <c r="J42" s="38"/>
      <c r="K42" s="38" t="s">
        <v>276</v>
      </c>
      <c r="L42" s="39">
        <v>500</v>
      </c>
      <c r="M42" s="26"/>
      <c r="N42" s="4" t="s">
        <v>21</v>
      </c>
      <c r="O42" s="23" t="s">
        <v>7</v>
      </c>
      <c r="P42" s="9" t="str">
        <f t="shared" si="0"/>
        <v>-----</v>
      </c>
      <c r="Q42" s="75"/>
      <c r="R42" s="64"/>
      <c r="T42" s="40" t="str">
        <f t="shared" ref="T42" si="28">CONCATENATE(N42,O42)</f>
        <v>Extra PlanoRealizada</v>
      </c>
      <c r="U42" s="40" t="str">
        <f t="shared" ref="U42" si="29">CONCATENATE(N42,H42)</f>
        <v>Extra PlanoDiv. Externo</v>
      </c>
    </row>
    <row r="43" spans="1:21" ht="15" customHeight="1">
      <c r="A43" s="32" t="str">
        <f t="shared" si="10"/>
        <v/>
      </c>
      <c r="B43" s="30"/>
      <c r="C43" s="59" t="s">
        <v>148</v>
      </c>
      <c r="D43" s="21">
        <v>25</v>
      </c>
      <c r="E43" s="18"/>
      <c r="F43" s="11" t="s">
        <v>2</v>
      </c>
      <c r="G43" s="7" t="s">
        <v>15</v>
      </c>
      <c r="H43" s="4" t="s">
        <v>15</v>
      </c>
      <c r="I43" s="73" t="s">
        <v>441</v>
      </c>
      <c r="J43" s="38"/>
      <c r="K43" s="38" t="s">
        <v>276</v>
      </c>
      <c r="L43" s="39">
        <v>500</v>
      </c>
      <c r="M43" s="26"/>
      <c r="N43" s="4" t="s">
        <v>20</v>
      </c>
      <c r="O43" s="23" t="s">
        <v>7</v>
      </c>
      <c r="P43" s="9" t="str">
        <f t="shared" si="0"/>
        <v>-----</v>
      </c>
      <c r="Q43" s="75"/>
      <c r="R43" s="64"/>
      <c r="T43" s="40" t="str">
        <f t="shared" si="11"/>
        <v>Plano AnualRealizada</v>
      </c>
      <c r="U43" s="40" t="str">
        <f t="shared" si="12"/>
        <v>Plano AnualCinema</v>
      </c>
    </row>
    <row r="44" spans="1:21" ht="15" customHeight="1">
      <c r="A44" s="32" t="str">
        <f t="shared" si="10"/>
        <v/>
      </c>
      <c r="B44" s="30"/>
      <c r="C44" s="59" t="s">
        <v>148</v>
      </c>
      <c r="D44" s="21">
        <v>26</v>
      </c>
      <c r="E44" s="18"/>
      <c r="F44" s="11" t="s">
        <v>3</v>
      </c>
      <c r="G44" s="7" t="s">
        <v>15</v>
      </c>
      <c r="H44" s="4" t="s">
        <v>15</v>
      </c>
      <c r="I44" s="73" t="s">
        <v>441</v>
      </c>
      <c r="J44" s="38"/>
      <c r="K44" s="38" t="s">
        <v>276</v>
      </c>
      <c r="L44" s="39">
        <v>500</v>
      </c>
      <c r="M44" s="26"/>
      <c r="N44" s="4" t="s">
        <v>20</v>
      </c>
      <c r="O44" s="23" t="s">
        <v>7</v>
      </c>
      <c r="P44" s="9" t="str">
        <f t="shared" si="0"/>
        <v>-----</v>
      </c>
      <c r="Q44" s="75"/>
      <c r="R44" s="64"/>
      <c r="T44" s="40" t="str">
        <f t="shared" si="11"/>
        <v>Plano AnualRealizada</v>
      </c>
      <c r="U44" s="40" t="str">
        <f t="shared" si="12"/>
        <v>Plano AnualCinema</v>
      </c>
    </row>
    <row r="45" spans="1:21" ht="15" customHeight="1">
      <c r="A45" s="32" t="str">
        <f t="shared" ref="A45:A46" si="30">IF(B45="","",)</f>
        <v/>
      </c>
      <c r="B45" s="30"/>
      <c r="C45" s="59" t="s">
        <v>148</v>
      </c>
      <c r="D45" s="21">
        <v>26</v>
      </c>
      <c r="E45" s="18"/>
      <c r="F45" s="11" t="s">
        <v>3</v>
      </c>
      <c r="G45" s="7" t="s">
        <v>627</v>
      </c>
      <c r="H45" s="4" t="s">
        <v>18</v>
      </c>
      <c r="I45" s="73" t="s">
        <v>425</v>
      </c>
      <c r="J45" s="38"/>
      <c r="K45" s="38" t="s">
        <v>276</v>
      </c>
      <c r="L45" s="39">
        <v>500</v>
      </c>
      <c r="M45" s="26"/>
      <c r="N45" s="4" t="s">
        <v>20</v>
      </c>
      <c r="O45" s="23" t="s">
        <v>7</v>
      </c>
      <c r="P45" s="9" t="str">
        <f t="shared" ref="P45" si="31">IF(O45="Cancelada","Inserir o motivo",IF(O45="Alterada","Inserir o motivo",IF(O45="Definida","situação a alterar",IF(O45="","",IF(O45="Por definir","sem data marcada",IF(O45="Realizada","-----"))))))</f>
        <v>-----</v>
      </c>
      <c r="Q45" s="75"/>
      <c r="R45" s="64"/>
      <c r="T45" s="40" t="str">
        <f t="shared" ref="T45:T46" si="32">CONCATENATE(N45,O45)</f>
        <v>Plano AnualRealizada</v>
      </c>
      <c r="U45" s="40" t="str">
        <f t="shared" ref="U45:U46" si="33">CONCATENATE(N45,H45)</f>
        <v>Plano AnualDiv. Externo</v>
      </c>
    </row>
    <row r="46" spans="1:21" ht="15" customHeight="1">
      <c r="A46" s="32" t="str">
        <f t="shared" si="30"/>
        <v/>
      </c>
      <c r="B46" s="30"/>
      <c r="C46" s="59" t="s">
        <v>148</v>
      </c>
      <c r="D46" s="21">
        <v>27</v>
      </c>
      <c r="E46" s="18"/>
      <c r="F46" s="11" t="s">
        <v>4</v>
      </c>
      <c r="G46" s="7" t="s">
        <v>15</v>
      </c>
      <c r="H46" s="4" t="s">
        <v>15</v>
      </c>
      <c r="I46" s="73" t="s">
        <v>441</v>
      </c>
      <c r="J46" s="38"/>
      <c r="K46" s="38" t="s">
        <v>276</v>
      </c>
      <c r="L46" s="39">
        <v>500</v>
      </c>
      <c r="M46" s="26"/>
      <c r="N46" s="4" t="s">
        <v>20</v>
      </c>
      <c r="O46" s="23" t="s">
        <v>8</v>
      </c>
      <c r="P46" s="9" t="s">
        <v>31</v>
      </c>
      <c r="Q46" s="75"/>
      <c r="R46" s="64"/>
      <c r="T46" s="40" t="str">
        <f t="shared" si="32"/>
        <v>Plano AnualCancelada</v>
      </c>
      <c r="U46" s="40" t="str">
        <f t="shared" si="33"/>
        <v>Plano AnualCinema</v>
      </c>
    </row>
    <row r="47" spans="1:21" ht="15" customHeight="1">
      <c r="A47" s="32" t="str">
        <f t="shared" si="10"/>
        <v/>
      </c>
      <c r="B47" s="30"/>
      <c r="C47" s="59" t="s">
        <v>148</v>
      </c>
      <c r="D47" s="21">
        <v>27</v>
      </c>
      <c r="E47" s="18"/>
      <c r="F47" s="11" t="s">
        <v>4</v>
      </c>
      <c r="G47" s="7" t="s">
        <v>715</v>
      </c>
      <c r="H47" s="4" t="s">
        <v>18</v>
      </c>
      <c r="I47" s="73" t="s">
        <v>418</v>
      </c>
      <c r="J47" s="38"/>
      <c r="K47" s="38" t="s">
        <v>276</v>
      </c>
      <c r="L47" s="39">
        <v>500</v>
      </c>
      <c r="M47" s="26"/>
      <c r="N47" s="4" t="s">
        <v>20</v>
      </c>
      <c r="O47" s="23" t="s">
        <v>7</v>
      </c>
      <c r="P47" s="9"/>
      <c r="Q47" s="75"/>
      <c r="R47" s="64"/>
      <c r="T47" s="40" t="str">
        <f t="shared" si="11"/>
        <v>Plano AnualRealizada</v>
      </c>
      <c r="U47" s="40" t="str">
        <f t="shared" si="12"/>
        <v>Plano AnualDiv. Externo</v>
      </c>
    </row>
    <row r="48" spans="1:21" ht="15" customHeight="1">
      <c r="A48" s="32" t="str">
        <f>IF(B48="","",)</f>
        <v/>
      </c>
      <c r="B48" s="30"/>
      <c r="C48" s="59" t="s">
        <v>148</v>
      </c>
      <c r="D48" s="21">
        <v>28</v>
      </c>
      <c r="E48" s="18"/>
      <c r="F48" s="126" t="s">
        <v>5</v>
      </c>
      <c r="G48" s="7" t="s">
        <v>27</v>
      </c>
      <c r="H48" s="4" t="s">
        <v>14</v>
      </c>
      <c r="I48" s="73" t="s">
        <v>387</v>
      </c>
      <c r="J48" s="38"/>
      <c r="K48" s="38" t="s">
        <v>276</v>
      </c>
      <c r="L48" s="39">
        <v>35</v>
      </c>
      <c r="M48" s="26"/>
      <c r="N48" s="4" t="s">
        <v>20</v>
      </c>
      <c r="O48" s="23" t="s">
        <v>7</v>
      </c>
      <c r="P48" s="9" t="str">
        <f t="shared" ref="P48" si="34">IF(O48="Cancelada","Inserir o motivo",IF(O48="Alterada","Inserir o motivo",IF(O48="Definida","situação a alterar",IF(O48="","",IF(O48="Por definir","sem data marcada",IF(O48="Realizada","-----"))))))</f>
        <v>-----</v>
      </c>
      <c r="Q48" s="75"/>
      <c r="R48" s="64"/>
      <c r="T48" s="40" t="str">
        <f>CONCATENATE(N48,O48)</f>
        <v>Plano AnualRealizada</v>
      </c>
      <c r="U48" s="40" t="str">
        <f>CONCATENATE(N48,H48)</f>
        <v>Plano AnualBiblioteca</v>
      </c>
    </row>
    <row r="49" spans="1:21" ht="15" customHeight="1">
      <c r="A49" s="32" t="str">
        <f>IF(B49="","",)</f>
        <v/>
      </c>
      <c r="B49" s="30"/>
      <c r="C49" s="59" t="s">
        <v>148</v>
      </c>
      <c r="D49" s="21">
        <v>28</v>
      </c>
      <c r="E49" s="18"/>
      <c r="F49" s="126" t="s">
        <v>5</v>
      </c>
      <c r="G49" s="7" t="s">
        <v>716</v>
      </c>
      <c r="H49" s="4" t="s">
        <v>18</v>
      </c>
      <c r="I49" s="73" t="s">
        <v>418</v>
      </c>
      <c r="J49" s="38"/>
      <c r="K49" s="38" t="s">
        <v>276</v>
      </c>
      <c r="L49" s="39">
        <v>35</v>
      </c>
      <c r="M49" s="26"/>
      <c r="N49" s="4" t="s">
        <v>20</v>
      </c>
      <c r="O49" s="23" t="s">
        <v>7</v>
      </c>
      <c r="P49" s="9" t="str">
        <f t="shared" si="0"/>
        <v>-----</v>
      </c>
      <c r="Q49" s="75"/>
      <c r="R49" s="64"/>
      <c r="T49" s="40" t="str">
        <f>CONCATENATE(N49,O49)</f>
        <v>Plano AnualRealizada</v>
      </c>
      <c r="U49" s="40" t="str">
        <f>CONCATENATE(N49,H49)</f>
        <v>Plano AnualDiv. Externo</v>
      </c>
    </row>
    <row r="50" spans="1:21" ht="15" customHeight="1">
      <c r="A50" s="32" t="str">
        <f>IF(B50="","",)</f>
        <v/>
      </c>
      <c r="B50" s="30"/>
      <c r="C50" s="59" t="s">
        <v>148</v>
      </c>
      <c r="D50" s="21">
        <v>29</v>
      </c>
      <c r="E50" s="18"/>
      <c r="F50" s="11" t="s">
        <v>6</v>
      </c>
      <c r="G50" s="7" t="s">
        <v>27</v>
      </c>
      <c r="H50" s="4" t="s">
        <v>14</v>
      </c>
      <c r="I50" s="73" t="s">
        <v>387</v>
      </c>
      <c r="J50" s="38"/>
      <c r="K50" s="38" t="s">
        <v>276</v>
      </c>
      <c r="L50" s="39">
        <v>35</v>
      </c>
      <c r="M50" s="26"/>
      <c r="N50" s="4" t="s">
        <v>20</v>
      </c>
      <c r="O50" s="23" t="s">
        <v>7</v>
      </c>
      <c r="P50" s="9" t="str">
        <f t="shared" si="0"/>
        <v>-----</v>
      </c>
      <c r="Q50" s="75"/>
      <c r="R50" s="64"/>
      <c r="T50" s="40" t="str">
        <f>CONCATENATE(N50,O50)</f>
        <v>Plano AnualRealizada</v>
      </c>
      <c r="U50" s="40" t="str">
        <f>CONCATENATE(N50,H50)</f>
        <v>Plano AnualBiblioteca</v>
      </c>
    </row>
    <row r="51" spans="1:21" ht="15" customHeight="1">
      <c r="A51" s="32" t="str">
        <f>IF(B51="","",)</f>
        <v/>
      </c>
      <c r="B51" s="30"/>
      <c r="C51" s="59" t="s">
        <v>148</v>
      </c>
      <c r="D51" s="21">
        <v>30</v>
      </c>
      <c r="E51" s="18"/>
      <c r="F51" s="11" t="s">
        <v>0</v>
      </c>
      <c r="G51" s="7" t="s">
        <v>336</v>
      </c>
      <c r="H51" s="4" t="s">
        <v>14</v>
      </c>
      <c r="I51" s="73" t="s">
        <v>387</v>
      </c>
      <c r="J51" s="38"/>
      <c r="K51" s="38" t="s">
        <v>276</v>
      </c>
      <c r="L51" s="39">
        <v>40</v>
      </c>
      <c r="M51" s="26"/>
      <c r="N51" s="4" t="s">
        <v>20</v>
      </c>
      <c r="O51" s="23" t="s">
        <v>7</v>
      </c>
      <c r="P51" s="9" t="str">
        <f t="shared" si="0"/>
        <v>-----</v>
      </c>
      <c r="Q51" s="75"/>
      <c r="R51" s="64"/>
      <c r="T51" s="40" t="str">
        <f>CONCATENATE(N51,O51)</f>
        <v>Plano AnualRealizada</v>
      </c>
      <c r="U51" s="40" t="str">
        <f>CONCATENATE(N51,H51)</f>
        <v>Plano AnualBiblioteca</v>
      </c>
    </row>
    <row r="52" spans="1:21" ht="15" customHeight="1">
      <c r="A52" s="32" t="str">
        <f t="shared" si="10"/>
        <v/>
      </c>
      <c r="B52" s="30"/>
      <c r="C52" s="59" t="s">
        <v>148</v>
      </c>
      <c r="D52" s="21"/>
      <c r="E52" s="18"/>
      <c r="F52" s="11"/>
      <c r="G52" s="7"/>
      <c r="H52" s="4"/>
      <c r="I52" s="73"/>
      <c r="J52" s="38"/>
      <c r="K52" s="38" t="s">
        <v>276</v>
      </c>
      <c r="L52" s="39">
        <v>100</v>
      </c>
      <c r="M52" s="26"/>
      <c r="N52" s="4"/>
      <c r="O52" s="23"/>
      <c r="P52" s="9"/>
      <c r="Q52" s="75"/>
      <c r="R52" s="64"/>
      <c r="T52" s="40" t="str">
        <f t="shared" si="11"/>
        <v/>
      </c>
      <c r="U52" s="40" t="str">
        <f t="shared" si="12"/>
        <v/>
      </c>
    </row>
    <row r="53" spans="1:21" ht="15" customHeight="1">
      <c r="A53" s="32" t="str">
        <f t="shared" si="10"/>
        <v/>
      </c>
      <c r="B53" s="30"/>
      <c r="C53" s="59" t="s">
        <v>148</v>
      </c>
      <c r="D53" s="21"/>
      <c r="E53" s="18"/>
      <c r="F53" s="11"/>
      <c r="G53" s="7"/>
      <c r="H53" s="4"/>
      <c r="I53" s="73"/>
      <c r="J53" s="38"/>
      <c r="K53" s="38" t="s">
        <v>276</v>
      </c>
      <c r="L53" s="39">
        <v>40</v>
      </c>
      <c r="M53" s="26"/>
      <c r="N53" s="4"/>
      <c r="O53" s="23"/>
      <c r="P53" s="9" t="str">
        <f t="shared" si="0"/>
        <v/>
      </c>
      <c r="Q53" s="75"/>
      <c r="R53" s="64"/>
      <c r="T53" s="40" t="str">
        <f t="shared" si="11"/>
        <v/>
      </c>
      <c r="U53" s="40" t="str">
        <f t="shared" si="12"/>
        <v/>
      </c>
    </row>
    <row r="54" spans="1:21" ht="15" customHeight="1">
      <c r="A54" s="32" t="str">
        <f t="shared" si="10"/>
        <v/>
      </c>
      <c r="B54" s="30"/>
      <c r="C54" s="59" t="s">
        <v>148</v>
      </c>
      <c r="D54" s="21"/>
      <c r="E54" s="18"/>
      <c r="F54" s="11"/>
      <c r="G54" s="7"/>
      <c r="H54" s="4"/>
      <c r="I54" s="73"/>
      <c r="J54" s="38"/>
      <c r="K54" s="38" t="s">
        <v>276</v>
      </c>
      <c r="L54" s="39">
        <v>15</v>
      </c>
      <c r="M54" s="26"/>
      <c r="N54" s="4"/>
      <c r="O54" s="23"/>
      <c r="P54" s="9" t="str">
        <f t="shared" si="0"/>
        <v/>
      </c>
      <c r="Q54" s="75"/>
      <c r="R54" s="64"/>
      <c r="T54" s="40" t="str">
        <f t="shared" si="11"/>
        <v/>
      </c>
      <c r="U54" s="40" t="str">
        <f t="shared" si="12"/>
        <v/>
      </c>
    </row>
    <row r="55" spans="1:21" ht="15" customHeight="1">
      <c r="A55" s="32" t="str">
        <f t="shared" si="10"/>
        <v/>
      </c>
      <c r="B55" s="30"/>
      <c r="C55" s="59" t="s">
        <v>148</v>
      </c>
      <c r="D55" s="21"/>
      <c r="E55" s="18"/>
      <c r="F55" s="11"/>
      <c r="G55" s="7"/>
      <c r="H55" s="4"/>
      <c r="I55" s="73"/>
      <c r="J55" s="38"/>
      <c r="K55" s="38" t="s">
        <v>276</v>
      </c>
      <c r="L55" s="39">
        <v>30</v>
      </c>
      <c r="M55" s="26"/>
      <c r="N55" s="4"/>
      <c r="O55" s="23"/>
      <c r="P55" s="9" t="str">
        <f t="shared" si="0"/>
        <v/>
      </c>
      <c r="Q55" s="75"/>
      <c r="R55" s="64"/>
      <c r="T55" s="40" t="str">
        <f t="shared" si="11"/>
        <v/>
      </c>
      <c r="U55" s="40" t="str">
        <f t="shared" si="12"/>
        <v/>
      </c>
    </row>
    <row r="56" spans="1:21" ht="15" customHeight="1">
      <c r="A56" s="32" t="str">
        <f t="shared" si="10"/>
        <v/>
      </c>
      <c r="B56" s="30"/>
      <c r="C56" s="59" t="s">
        <v>148</v>
      </c>
      <c r="D56" s="21"/>
      <c r="E56" s="18"/>
      <c r="F56" s="11"/>
      <c r="G56" s="7"/>
      <c r="H56" s="4"/>
      <c r="I56" s="73"/>
      <c r="J56" s="38"/>
      <c r="K56" s="38" t="s">
        <v>276</v>
      </c>
      <c r="L56" s="39">
        <v>30</v>
      </c>
      <c r="M56" s="26"/>
      <c r="N56" s="4"/>
      <c r="O56" s="23"/>
      <c r="P56" s="9"/>
      <c r="Q56" s="75"/>
      <c r="R56" s="64"/>
      <c r="T56" s="40" t="str">
        <f t="shared" si="11"/>
        <v/>
      </c>
      <c r="U56" s="40" t="str">
        <f t="shared" si="12"/>
        <v/>
      </c>
    </row>
    <row r="57" spans="1:21" ht="15" customHeight="1">
      <c r="A57" s="32" t="str">
        <f t="shared" si="10"/>
        <v/>
      </c>
      <c r="B57" s="30"/>
      <c r="C57" s="59" t="s">
        <v>148</v>
      </c>
      <c r="D57" s="21"/>
      <c r="E57" s="18"/>
      <c r="F57" s="11"/>
      <c r="G57" s="7"/>
      <c r="H57" s="4"/>
      <c r="I57" s="73"/>
      <c r="J57" s="38"/>
      <c r="K57" s="38" t="s">
        <v>276</v>
      </c>
      <c r="L57" s="39">
        <v>50</v>
      </c>
      <c r="M57" s="26"/>
      <c r="N57" s="4"/>
      <c r="O57" s="23"/>
      <c r="P57" s="9" t="str">
        <f t="shared" si="0"/>
        <v/>
      </c>
      <c r="Q57" s="75"/>
      <c r="R57" s="64"/>
      <c r="T57" s="40" t="str">
        <f t="shared" si="11"/>
        <v/>
      </c>
      <c r="U57" s="40" t="str">
        <f t="shared" si="12"/>
        <v/>
      </c>
    </row>
    <row r="58" spans="1:21" ht="15" customHeight="1">
      <c r="A58" s="32" t="str">
        <f t="shared" si="10"/>
        <v/>
      </c>
      <c r="B58" s="30"/>
      <c r="C58" s="59" t="s">
        <v>148</v>
      </c>
      <c r="D58" s="21"/>
      <c r="E58" s="18"/>
      <c r="F58" s="11"/>
      <c r="G58" s="7"/>
      <c r="H58" s="4"/>
      <c r="I58" s="73"/>
      <c r="J58" s="38"/>
      <c r="K58" s="38" t="s">
        <v>276</v>
      </c>
      <c r="L58" s="39">
        <v>40</v>
      </c>
      <c r="M58" s="26"/>
      <c r="N58" s="4"/>
      <c r="O58" s="23"/>
      <c r="P58" s="9" t="str">
        <f t="shared" si="0"/>
        <v/>
      </c>
      <c r="Q58" s="75"/>
      <c r="R58" s="64"/>
      <c r="T58" s="40" t="str">
        <f t="shared" si="11"/>
        <v/>
      </c>
      <c r="U58" s="40" t="str">
        <f t="shared" si="12"/>
        <v/>
      </c>
    </row>
    <row r="59" spans="1:21" ht="15" customHeight="1">
      <c r="A59" s="32" t="str">
        <f t="shared" ref="A59" si="35">IF(B59="","",)</f>
        <v/>
      </c>
      <c r="B59" s="30"/>
      <c r="C59" s="59" t="s">
        <v>148</v>
      </c>
      <c r="D59" s="21"/>
      <c r="E59" s="18"/>
      <c r="F59" s="11"/>
      <c r="G59" s="7"/>
      <c r="H59" s="4"/>
      <c r="I59" s="73"/>
      <c r="J59" s="38"/>
      <c r="K59" s="38" t="s">
        <v>276</v>
      </c>
      <c r="L59" s="39">
        <v>30</v>
      </c>
      <c r="M59" s="26"/>
      <c r="N59" s="4"/>
      <c r="O59" s="23"/>
      <c r="P59" s="9" t="str">
        <f t="shared" ref="P59" si="36">IF(O59="Cancelada","Inserir o motivo",IF(O59="Alterada","Inserir o motivo",IF(O59="Definida","situação a alterar",IF(O59="","",IF(O59="Por definir","sem data marcada",IF(O59="Realizada","-----"))))))</f>
        <v/>
      </c>
      <c r="Q59" s="75"/>
      <c r="R59" s="64"/>
      <c r="T59" s="40" t="str">
        <f t="shared" ref="T59" si="37">CONCATENATE(N59,O59)</f>
        <v/>
      </c>
      <c r="U59" s="40" t="str">
        <f t="shared" ref="U59" si="38">CONCATENATE(N59,H59)</f>
        <v/>
      </c>
    </row>
    <row r="60" spans="1:21" ht="15" customHeight="1">
      <c r="A60" s="32" t="str">
        <f t="shared" si="10"/>
        <v/>
      </c>
      <c r="B60" s="30"/>
      <c r="C60" s="59" t="s">
        <v>148</v>
      </c>
      <c r="D60" s="21"/>
      <c r="E60" s="18"/>
      <c r="F60" s="11"/>
      <c r="G60" s="7"/>
      <c r="H60" s="4"/>
      <c r="I60" s="73"/>
      <c r="J60" s="38"/>
      <c r="K60" s="38" t="s">
        <v>276</v>
      </c>
      <c r="L60" s="39">
        <v>30</v>
      </c>
      <c r="M60" s="26"/>
      <c r="N60" s="4"/>
      <c r="O60" s="23"/>
      <c r="P60" s="9" t="str">
        <f t="shared" si="0"/>
        <v/>
      </c>
      <c r="Q60" s="75"/>
      <c r="R60" s="64"/>
      <c r="T60" s="40" t="str">
        <f t="shared" si="11"/>
        <v/>
      </c>
      <c r="U60" s="40" t="str">
        <f t="shared" si="12"/>
        <v/>
      </c>
    </row>
    <row r="61" spans="1:21" ht="4.5" customHeight="1">
      <c r="A61" s="33" t="str">
        <f>IF(B61="","",)</f>
        <v/>
      </c>
      <c r="B61" s="31"/>
      <c r="C61" s="37"/>
      <c r="D61" s="17"/>
      <c r="E61" s="19"/>
      <c r="F61" s="12"/>
      <c r="G61" s="13"/>
      <c r="H61" s="14"/>
      <c r="I61" s="72"/>
      <c r="J61" s="36"/>
      <c r="K61" s="36"/>
      <c r="L61" s="36"/>
      <c r="M61" s="27"/>
      <c r="N61" s="14"/>
      <c r="O61" s="24"/>
      <c r="P61" s="15" t="str">
        <f t="shared" ref="P61" si="39">IF(O61="Cancelada","Inserir o motivo",IF(O61="Alterada","Inserir o motivo",IF(O61="Definida","situação a alterar",IF(O61="","",IF(O61="Por definir","sem data marcada",IF(O61="Realizada","-----"))))))</f>
        <v/>
      </c>
      <c r="Q61" s="76"/>
      <c r="R61" s="66"/>
      <c r="T61" s="42" t="str">
        <f t="shared" si="11"/>
        <v/>
      </c>
      <c r="U61" s="42" t="str">
        <f t="shared" si="12"/>
        <v/>
      </c>
    </row>
    <row r="62" spans="1:21" ht="15" customHeight="1">
      <c r="F62" s="2"/>
      <c r="L62" s="61"/>
      <c r="O62" s="2"/>
      <c r="P62" s="2"/>
      <c r="Q62" s="67"/>
      <c r="R62" s="67"/>
    </row>
    <row r="63" spans="1:21">
      <c r="B63" s="29" t="s">
        <v>133</v>
      </c>
      <c r="C63" s="43" t="s">
        <v>138</v>
      </c>
      <c r="D63" s="46">
        <v>1</v>
      </c>
      <c r="E63" s="47" t="s">
        <v>79</v>
      </c>
      <c r="F63" s="45" t="s">
        <v>5</v>
      </c>
      <c r="G63" s="69" t="s">
        <v>471</v>
      </c>
      <c r="H63" s="44" t="s">
        <v>75</v>
      </c>
      <c r="I63" s="71" t="s">
        <v>385</v>
      </c>
      <c r="K63" s="51" t="s">
        <v>154</v>
      </c>
      <c r="N63" s="44" t="s">
        <v>21</v>
      </c>
      <c r="O63" s="44" t="s">
        <v>8</v>
      </c>
      <c r="P63" s="44" t="s">
        <v>51</v>
      </c>
      <c r="Q63" s="68" t="s">
        <v>408</v>
      </c>
      <c r="R63" s="67"/>
    </row>
    <row r="64" spans="1:21">
      <c r="B64" s="29" t="s">
        <v>293</v>
      </c>
      <c r="C64" s="43" t="s">
        <v>139</v>
      </c>
      <c r="D64" s="46">
        <v>2</v>
      </c>
      <c r="E64" s="47" t="s">
        <v>76</v>
      </c>
      <c r="F64" s="45" t="s">
        <v>6</v>
      </c>
      <c r="G64" s="100" t="s">
        <v>717</v>
      </c>
      <c r="H64" s="44" t="s">
        <v>14</v>
      </c>
      <c r="I64" s="71" t="s">
        <v>411</v>
      </c>
      <c r="K64" s="51" t="s">
        <v>155</v>
      </c>
      <c r="N64" s="44" t="s">
        <v>84</v>
      </c>
      <c r="O64" s="44" t="s">
        <v>50</v>
      </c>
      <c r="P64" s="44" t="s">
        <v>52</v>
      </c>
      <c r="Q64" s="68" t="s">
        <v>409</v>
      </c>
      <c r="R64" s="67"/>
    </row>
    <row r="65" spans="2:18">
      <c r="B65" s="29"/>
      <c r="C65" s="43" t="s">
        <v>140</v>
      </c>
      <c r="D65" s="46">
        <v>3</v>
      </c>
      <c r="E65" s="47" t="s">
        <v>80</v>
      </c>
      <c r="F65" s="45" t="s">
        <v>0</v>
      </c>
      <c r="G65" s="100" t="s">
        <v>715</v>
      </c>
      <c r="H65" s="44" t="s">
        <v>15</v>
      </c>
      <c r="I65" s="71" t="s">
        <v>410</v>
      </c>
      <c r="K65" s="51" t="s">
        <v>278</v>
      </c>
      <c r="N65" s="44" t="s">
        <v>20</v>
      </c>
      <c r="O65" s="44" t="s">
        <v>24</v>
      </c>
      <c r="P65" s="44" t="s">
        <v>53</v>
      </c>
      <c r="Q65" s="67"/>
      <c r="R65" s="67"/>
    </row>
    <row r="66" spans="2:18">
      <c r="B66" s="29"/>
      <c r="C66" s="43" t="s">
        <v>141</v>
      </c>
      <c r="D66" s="46">
        <v>4</v>
      </c>
      <c r="E66" s="47" t="s">
        <v>81</v>
      </c>
      <c r="F66" s="45" t="s">
        <v>1</v>
      </c>
      <c r="G66" s="100" t="s">
        <v>713</v>
      </c>
      <c r="H66" s="44" t="s">
        <v>153</v>
      </c>
      <c r="I66" s="71" t="s">
        <v>412</v>
      </c>
      <c r="K66" s="51" t="s">
        <v>279</v>
      </c>
      <c r="N66" s="52"/>
      <c r="O66" s="44" t="s">
        <v>22</v>
      </c>
      <c r="P66" s="44" t="s">
        <v>30</v>
      </c>
      <c r="Q66" s="67"/>
      <c r="R66" s="67"/>
    </row>
    <row r="67" spans="2:18">
      <c r="B67" s="29"/>
      <c r="C67" s="43" t="s">
        <v>142</v>
      </c>
      <c r="D67" s="46">
        <v>5</v>
      </c>
      <c r="E67" s="47" t="s">
        <v>82</v>
      </c>
      <c r="F67" s="45" t="s">
        <v>2</v>
      </c>
      <c r="G67" s="100" t="s">
        <v>698</v>
      </c>
      <c r="H67" s="44" t="s">
        <v>11</v>
      </c>
      <c r="I67" s="71" t="s">
        <v>318</v>
      </c>
      <c r="K67" s="51" t="s">
        <v>276</v>
      </c>
      <c r="N67" s="52"/>
      <c r="O67" s="44" t="s">
        <v>7</v>
      </c>
      <c r="P67" s="44" t="s">
        <v>35</v>
      </c>
      <c r="Q67" s="67"/>
      <c r="R67" s="67"/>
    </row>
    <row r="68" spans="2:18">
      <c r="C68" s="43" t="s">
        <v>143</v>
      </c>
      <c r="D68" s="46">
        <v>6</v>
      </c>
      <c r="E68" s="47" t="s">
        <v>83</v>
      </c>
      <c r="F68" s="45" t="s">
        <v>3</v>
      </c>
      <c r="G68" s="100" t="s">
        <v>693</v>
      </c>
      <c r="H68" s="44" t="s">
        <v>18</v>
      </c>
      <c r="I68" s="71" t="s">
        <v>413</v>
      </c>
      <c r="K68" s="51" t="s">
        <v>280</v>
      </c>
      <c r="N68" s="52"/>
      <c r="O68" s="53"/>
      <c r="P68" s="44" t="s">
        <v>31</v>
      </c>
      <c r="Q68" s="67"/>
      <c r="R68" s="67"/>
    </row>
    <row r="69" spans="2:18">
      <c r="C69" s="43" t="s">
        <v>144</v>
      </c>
      <c r="D69" s="46">
        <v>7</v>
      </c>
      <c r="E69" s="47" t="s">
        <v>85</v>
      </c>
      <c r="F69" s="45" t="s">
        <v>4</v>
      </c>
      <c r="G69" s="69" t="s">
        <v>465</v>
      </c>
      <c r="H69" s="44" t="s">
        <v>17</v>
      </c>
      <c r="I69" s="71" t="s">
        <v>415</v>
      </c>
      <c r="K69" s="51" t="s">
        <v>281</v>
      </c>
      <c r="O69" s="2"/>
      <c r="P69" s="2"/>
      <c r="Q69" s="67"/>
      <c r="R69" s="67"/>
    </row>
    <row r="70" spans="2:18">
      <c r="C70" s="43" t="s">
        <v>146</v>
      </c>
      <c r="D70" s="46">
        <v>9</v>
      </c>
      <c r="E70" s="47" t="s">
        <v>87</v>
      </c>
      <c r="G70" s="69" t="s">
        <v>361</v>
      </c>
      <c r="H70" s="44" t="s">
        <v>16</v>
      </c>
      <c r="I70" s="71" t="s">
        <v>445</v>
      </c>
      <c r="P70" s="2"/>
      <c r="Q70" s="67"/>
      <c r="R70" s="67"/>
    </row>
    <row r="71" spans="2:18">
      <c r="C71" s="43" t="s">
        <v>147</v>
      </c>
      <c r="D71" s="46">
        <v>10</v>
      </c>
      <c r="E71" s="47" t="s">
        <v>88</v>
      </c>
      <c r="G71" s="69" t="s">
        <v>368</v>
      </c>
      <c r="H71" s="44" t="s">
        <v>13</v>
      </c>
      <c r="I71" s="71" t="s">
        <v>376</v>
      </c>
      <c r="P71" s="2"/>
      <c r="Q71" s="67"/>
      <c r="R71" s="67"/>
    </row>
    <row r="72" spans="2:18">
      <c r="C72" s="43" t="s">
        <v>148</v>
      </c>
      <c r="D72" s="46">
        <v>11</v>
      </c>
      <c r="E72" s="47" t="s">
        <v>89</v>
      </c>
      <c r="F72" s="3"/>
      <c r="G72" s="69" t="s">
        <v>161</v>
      </c>
      <c r="H72" s="44" t="s">
        <v>12</v>
      </c>
      <c r="I72" s="71" t="s">
        <v>447</v>
      </c>
      <c r="P72" s="2"/>
      <c r="Q72" s="67"/>
      <c r="R72" s="67"/>
    </row>
    <row r="73" spans="2:18">
      <c r="C73" s="43" t="s">
        <v>149</v>
      </c>
      <c r="D73" s="46">
        <v>12</v>
      </c>
      <c r="E73" s="47" t="s">
        <v>90</v>
      </c>
      <c r="F73" s="3"/>
      <c r="G73" s="69" t="s">
        <v>162</v>
      </c>
      <c r="I73" s="71" t="s">
        <v>440</v>
      </c>
      <c r="Q73" s="67"/>
      <c r="R73" s="67"/>
    </row>
    <row r="74" spans="2:18">
      <c r="D74" s="48">
        <v>13</v>
      </c>
      <c r="E74" s="49" t="s">
        <v>91</v>
      </c>
      <c r="F74" s="3"/>
      <c r="G74" s="69" t="s">
        <v>164</v>
      </c>
      <c r="I74" s="71" t="s">
        <v>388</v>
      </c>
      <c r="Q74" s="67"/>
      <c r="R74" s="67"/>
    </row>
    <row r="75" spans="2:18">
      <c r="D75" s="48">
        <v>13</v>
      </c>
      <c r="E75" s="49" t="s">
        <v>91</v>
      </c>
      <c r="F75" s="3"/>
      <c r="G75" s="69" t="s">
        <v>165</v>
      </c>
      <c r="H75" s="44" t="s">
        <v>17</v>
      </c>
      <c r="I75" s="71" t="s">
        <v>388</v>
      </c>
      <c r="Q75" s="67"/>
      <c r="R75" s="67"/>
    </row>
    <row r="76" spans="2:18">
      <c r="D76" s="48">
        <v>14</v>
      </c>
      <c r="E76" s="49" t="s">
        <v>92</v>
      </c>
      <c r="F76" s="3"/>
      <c r="G76" s="69" t="s">
        <v>166</v>
      </c>
      <c r="I76" s="71" t="s">
        <v>309</v>
      </c>
      <c r="Q76" s="67"/>
      <c r="R76" s="67"/>
    </row>
    <row r="77" spans="2:18">
      <c r="D77" s="48">
        <v>15</v>
      </c>
      <c r="E77" s="49" t="s">
        <v>93</v>
      </c>
      <c r="F77" s="3"/>
      <c r="G77" s="69" t="s">
        <v>167</v>
      </c>
      <c r="I77" s="71" t="s">
        <v>449</v>
      </c>
      <c r="Q77" s="67"/>
      <c r="R77" s="67"/>
    </row>
    <row r="78" spans="2:18">
      <c r="D78" s="48">
        <v>16</v>
      </c>
      <c r="E78" s="49" t="s">
        <v>94</v>
      </c>
      <c r="F78" s="3"/>
      <c r="G78" s="69" t="s">
        <v>487</v>
      </c>
      <c r="I78" s="71" t="s">
        <v>566</v>
      </c>
      <c r="Q78" s="67"/>
      <c r="R78" s="67"/>
    </row>
    <row r="79" spans="2:18">
      <c r="D79" s="48">
        <v>17</v>
      </c>
      <c r="E79" s="49" t="s">
        <v>95</v>
      </c>
      <c r="F79" s="3"/>
      <c r="G79" s="69" t="s">
        <v>487</v>
      </c>
      <c r="I79" s="71" t="s">
        <v>438</v>
      </c>
      <c r="Q79" s="67"/>
      <c r="R79" s="67"/>
    </row>
    <row r="80" spans="2:18">
      <c r="D80" s="48">
        <v>18</v>
      </c>
      <c r="E80" s="49" t="s">
        <v>96</v>
      </c>
      <c r="F80" s="3"/>
      <c r="G80" s="69" t="s">
        <v>451</v>
      </c>
      <c r="I80" s="71" t="s">
        <v>434</v>
      </c>
      <c r="Q80" s="67"/>
      <c r="R80" s="67"/>
    </row>
    <row r="81" spans="4:18">
      <c r="D81" s="48">
        <v>19</v>
      </c>
      <c r="E81" s="49" t="s">
        <v>77</v>
      </c>
      <c r="F81" s="3"/>
      <c r="G81" s="69" t="s">
        <v>63</v>
      </c>
      <c r="I81" s="71" t="s">
        <v>416</v>
      </c>
      <c r="Q81" s="67"/>
      <c r="R81" s="67"/>
    </row>
    <row r="82" spans="4:18">
      <c r="D82" s="48">
        <v>20</v>
      </c>
      <c r="E82" s="49" t="s">
        <v>78</v>
      </c>
      <c r="F82" s="3"/>
      <c r="G82" s="69" t="s">
        <v>304</v>
      </c>
      <c r="I82" s="71" t="s">
        <v>540</v>
      </c>
      <c r="Q82" s="67"/>
      <c r="R82" s="67"/>
    </row>
    <row r="83" spans="4:18">
      <c r="D83" s="48">
        <v>21</v>
      </c>
      <c r="E83" s="49" t="s">
        <v>97</v>
      </c>
      <c r="F83" s="3"/>
      <c r="G83" s="69" t="s">
        <v>486</v>
      </c>
      <c r="I83" s="71" t="s">
        <v>441</v>
      </c>
      <c r="Q83" s="67"/>
      <c r="R83" s="67"/>
    </row>
    <row r="84" spans="4:18">
      <c r="D84" s="48">
        <v>22</v>
      </c>
      <c r="E84" s="49" t="s">
        <v>98</v>
      </c>
      <c r="F84" s="3"/>
      <c r="G84" s="69" t="s">
        <v>168</v>
      </c>
      <c r="I84" s="71" t="s">
        <v>442</v>
      </c>
      <c r="Q84" s="67"/>
      <c r="R84" s="67"/>
    </row>
    <row r="85" spans="4:18">
      <c r="D85" s="48">
        <v>23</v>
      </c>
      <c r="E85" s="49" t="s">
        <v>99</v>
      </c>
      <c r="F85" s="3"/>
      <c r="G85" s="69" t="s">
        <v>340</v>
      </c>
      <c r="I85" s="71" t="s">
        <v>417</v>
      </c>
      <c r="Q85" s="67"/>
      <c r="R85" s="67"/>
    </row>
    <row r="86" spans="4:18">
      <c r="D86" s="48">
        <v>24</v>
      </c>
      <c r="E86" s="49" t="s">
        <v>100</v>
      </c>
      <c r="F86" s="3"/>
      <c r="G86" s="69" t="s">
        <v>485</v>
      </c>
      <c r="I86" s="71" t="s">
        <v>387</v>
      </c>
      <c r="Q86" s="67"/>
      <c r="R86" s="67"/>
    </row>
    <row r="87" spans="4:18">
      <c r="D87" s="48">
        <v>25</v>
      </c>
      <c r="E87" s="49" t="s">
        <v>101</v>
      </c>
      <c r="F87" s="3"/>
      <c r="G87" s="69" t="s">
        <v>169</v>
      </c>
      <c r="I87" s="71" t="s">
        <v>433</v>
      </c>
      <c r="Q87" s="67"/>
      <c r="R87" s="67"/>
    </row>
    <row r="88" spans="4:18">
      <c r="D88" s="48">
        <v>26</v>
      </c>
      <c r="E88" s="49" t="s">
        <v>102</v>
      </c>
      <c r="F88" s="3"/>
      <c r="G88" s="69" t="s">
        <v>169</v>
      </c>
      <c r="I88" s="71" t="s">
        <v>439</v>
      </c>
      <c r="Q88" s="67"/>
      <c r="R88" s="67"/>
    </row>
    <row r="89" spans="4:18">
      <c r="D89" s="48">
        <v>27</v>
      </c>
      <c r="E89" s="49" t="s">
        <v>103</v>
      </c>
      <c r="F89" s="3"/>
      <c r="G89" s="69" t="s">
        <v>129</v>
      </c>
      <c r="I89" s="71" t="s">
        <v>418</v>
      </c>
      <c r="Q89" s="67"/>
      <c r="R89" s="67"/>
    </row>
    <row r="90" spans="4:18">
      <c r="D90" s="48">
        <v>28</v>
      </c>
      <c r="E90" s="49" t="s">
        <v>104</v>
      </c>
      <c r="F90" s="3"/>
      <c r="G90" s="69" t="s">
        <v>112</v>
      </c>
      <c r="I90" s="71" t="s">
        <v>419</v>
      </c>
      <c r="Q90" s="67"/>
      <c r="R90" s="67"/>
    </row>
    <row r="91" spans="4:18">
      <c r="D91" s="48">
        <v>29</v>
      </c>
      <c r="E91" s="49" t="s">
        <v>105</v>
      </c>
      <c r="F91" s="3"/>
      <c r="G91" s="69" t="s">
        <v>484</v>
      </c>
      <c r="I91" s="71" t="s">
        <v>335</v>
      </c>
      <c r="Q91" s="67"/>
      <c r="R91" s="67"/>
    </row>
    <row r="92" spans="4:18">
      <c r="D92" s="48">
        <v>30</v>
      </c>
      <c r="E92" s="49" t="s">
        <v>106</v>
      </c>
      <c r="F92" s="3"/>
      <c r="G92" s="69" t="s">
        <v>170</v>
      </c>
      <c r="I92" s="71" t="s">
        <v>436</v>
      </c>
      <c r="Q92" s="67"/>
      <c r="R92" s="67"/>
    </row>
    <row r="93" spans="4:18">
      <c r="D93" s="48">
        <v>31</v>
      </c>
      <c r="E93" s="50" t="s">
        <v>107</v>
      </c>
      <c r="F93" s="3"/>
      <c r="G93" s="69" t="s">
        <v>394</v>
      </c>
      <c r="I93" s="71" t="s">
        <v>421</v>
      </c>
      <c r="Q93" s="67"/>
      <c r="R93" s="67"/>
    </row>
    <row r="94" spans="4:18">
      <c r="D94" s="48" t="s">
        <v>36</v>
      </c>
      <c r="E94" s="49"/>
      <c r="F94" s="3"/>
      <c r="G94" s="69" t="s">
        <v>483</v>
      </c>
      <c r="I94" s="71" t="s">
        <v>446</v>
      </c>
      <c r="Q94" s="67"/>
      <c r="R94" s="67"/>
    </row>
    <row r="95" spans="4:18">
      <c r="F95" s="3"/>
      <c r="G95" s="69" t="s">
        <v>284</v>
      </c>
      <c r="I95" s="71" t="s">
        <v>343</v>
      </c>
      <c r="Q95" s="67"/>
      <c r="R95" s="67"/>
    </row>
    <row r="96" spans="4:18">
      <c r="F96" s="3"/>
      <c r="G96" s="69" t="s">
        <v>464</v>
      </c>
      <c r="I96" s="71" t="s">
        <v>422</v>
      </c>
      <c r="Q96" s="67"/>
      <c r="R96" s="67"/>
    </row>
    <row r="97" spans="1:21">
      <c r="F97" s="3"/>
      <c r="G97" s="69" t="s">
        <v>470</v>
      </c>
      <c r="I97" s="71" t="s">
        <v>423</v>
      </c>
      <c r="Q97" s="67"/>
      <c r="R97" s="67"/>
    </row>
    <row r="98" spans="1:21">
      <c r="F98" s="3"/>
      <c r="G98" s="69" t="s">
        <v>472</v>
      </c>
      <c r="I98" s="71" t="s">
        <v>443</v>
      </c>
      <c r="Q98" s="67"/>
      <c r="R98" s="67"/>
    </row>
    <row r="99" spans="1:21">
      <c r="F99" s="3"/>
      <c r="G99" s="69" t="s">
        <v>171</v>
      </c>
      <c r="I99" s="71" t="s">
        <v>424</v>
      </c>
      <c r="Q99" s="67"/>
      <c r="R99" s="67"/>
    </row>
    <row r="100" spans="1:21">
      <c r="F100" s="3"/>
      <c r="G100" s="69" t="s">
        <v>44</v>
      </c>
      <c r="I100" s="71" t="s">
        <v>384</v>
      </c>
      <c r="Q100" s="67"/>
      <c r="R100" s="67"/>
    </row>
    <row r="101" spans="1:21">
      <c r="F101" s="3"/>
      <c r="G101" s="69" t="s">
        <v>172</v>
      </c>
      <c r="I101" s="71" t="s">
        <v>444</v>
      </c>
      <c r="Q101" s="67"/>
      <c r="R101" s="67"/>
    </row>
    <row r="102" spans="1:21">
      <c r="F102" s="3"/>
      <c r="G102" s="69" t="s">
        <v>67</v>
      </c>
      <c r="I102" s="71" t="s">
        <v>425</v>
      </c>
      <c r="Q102" s="67"/>
      <c r="R102" s="67"/>
    </row>
    <row r="103" spans="1:21" s="34" customFormat="1">
      <c r="A103"/>
      <c r="B103"/>
      <c r="C103"/>
      <c r="D103" s="20"/>
      <c r="E103" s="16"/>
      <c r="F103" s="3"/>
      <c r="G103" s="69" t="s">
        <v>627</v>
      </c>
      <c r="H103"/>
      <c r="I103" s="71" t="s">
        <v>426</v>
      </c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173</v>
      </c>
      <c r="H104"/>
      <c r="I104" s="71" t="s">
        <v>427</v>
      </c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374</v>
      </c>
      <c r="H105"/>
      <c r="I105" s="71" t="s">
        <v>428</v>
      </c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351</v>
      </c>
      <c r="H106"/>
      <c r="I106" s="71" t="s">
        <v>429</v>
      </c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354</v>
      </c>
      <c r="H107"/>
      <c r="I107" s="71" t="s">
        <v>430</v>
      </c>
      <c r="M107" s="25"/>
      <c r="N107"/>
      <c r="O107"/>
      <c r="P107" s="8"/>
      <c r="Q107"/>
      <c r="R107"/>
      <c r="S107"/>
      <c r="T107"/>
      <c r="U107"/>
    </row>
    <row r="108" spans="1:21" s="34" customFormat="1">
      <c r="A108"/>
      <c r="B108"/>
      <c r="C108"/>
      <c r="D108" s="20"/>
      <c r="E108" s="16"/>
      <c r="F108"/>
      <c r="G108" s="69" t="s">
        <v>353</v>
      </c>
      <c r="H108"/>
      <c r="I108" s="71" t="s">
        <v>431</v>
      </c>
      <c r="M108" s="25"/>
      <c r="N108"/>
      <c r="O108"/>
      <c r="P108" s="8"/>
      <c r="Q108"/>
      <c r="R108"/>
      <c r="S108"/>
      <c r="T108"/>
      <c r="U108"/>
    </row>
    <row r="109" spans="1:21" s="34" customFormat="1">
      <c r="A109"/>
      <c r="B109"/>
      <c r="C109"/>
      <c r="D109" s="20"/>
      <c r="E109" s="16"/>
      <c r="F109"/>
      <c r="G109" s="69" t="s">
        <v>174</v>
      </c>
      <c r="H109"/>
      <c r="I109" s="71" t="s">
        <v>448</v>
      </c>
      <c r="M109" s="25"/>
      <c r="N109"/>
      <c r="O109"/>
      <c r="P109" s="8"/>
      <c r="Q109"/>
      <c r="R109"/>
      <c r="S109"/>
      <c r="T109"/>
      <c r="U109"/>
    </row>
    <row r="110" spans="1:21" s="34" customFormat="1">
      <c r="A110"/>
      <c r="B110"/>
      <c r="C110"/>
      <c r="D110" s="20"/>
      <c r="E110" s="16"/>
      <c r="F110"/>
      <c r="G110" s="69" t="s">
        <v>325</v>
      </c>
      <c r="H110"/>
      <c r="I110" s="71" t="s">
        <v>378</v>
      </c>
      <c r="M110" s="25"/>
      <c r="N110"/>
      <c r="O110"/>
      <c r="P110" s="8"/>
      <c r="Q110"/>
      <c r="R110"/>
      <c r="S110"/>
      <c r="T110"/>
      <c r="U110"/>
    </row>
    <row r="111" spans="1:21" s="34" customFormat="1">
      <c r="A111"/>
      <c r="B111"/>
      <c r="C111"/>
      <c r="D111" s="20"/>
      <c r="E111" s="16"/>
      <c r="F111"/>
      <c r="G111" s="69" t="s">
        <v>437</v>
      </c>
      <c r="H111"/>
      <c r="M111" s="25"/>
      <c r="N111"/>
      <c r="O111"/>
      <c r="P111" s="8"/>
      <c r="Q111"/>
      <c r="R111"/>
      <c r="S111"/>
      <c r="T111"/>
      <c r="U111"/>
    </row>
    <row r="112" spans="1:21" s="34" customFormat="1">
      <c r="A112"/>
      <c r="B112"/>
      <c r="C112"/>
      <c r="D112" s="20"/>
      <c r="E112" s="16"/>
      <c r="F112"/>
      <c r="G112" s="69" t="s">
        <v>175</v>
      </c>
      <c r="H112"/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113</v>
      </c>
      <c r="H113"/>
      <c r="M113" s="25"/>
      <c r="N113"/>
      <c r="O113"/>
      <c r="P113" s="8"/>
      <c r="Q113"/>
      <c r="R113"/>
      <c r="S113"/>
      <c r="T113"/>
      <c r="U113"/>
    </row>
    <row r="114" spans="1:21" s="34" customFormat="1">
      <c r="A114"/>
      <c r="B114"/>
      <c r="C114"/>
      <c r="D114" s="20"/>
      <c r="E114" s="16"/>
      <c r="F114"/>
      <c r="G114" s="69" t="s">
        <v>176</v>
      </c>
      <c r="H114"/>
      <c r="M114" s="25"/>
      <c r="N114"/>
      <c r="O114"/>
      <c r="P114" s="8"/>
      <c r="Q114"/>
      <c r="R114"/>
      <c r="S114"/>
      <c r="T114"/>
      <c r="U114"/>
    </row>
    <row r="115" spans="1:21" s="34" customFormat="1">
      <c r="A115"/>
      <c r="B115"/>
      <c r="C115"/>
      <c r="D115" s="20"/>
      <c r="E115" s="16"/>
      <c r="F115"/>
      <c r="G115" s="69" t="s">
        <v>177</v>
      </c>
      <c r="H115"/>
      <c r="M115" s="25"/>
      <c r="N115"/>
      <c r="O115"/>
      <c r="P115" s="8"/>
      <c r="Q115"/>
      <c r="R115"/>
      <c r="S115"/>
      <c r="T115"/>
      <c r="U115"/>
    </row>
    <row r="116" spans="1:21" s="34" customFormat="1">
      <c r="A116"/>
      <c r="B116"/>
      <c r="C116"/>
      <c r="D116" s="20"/>
      <c r="E116" s="16"/>
      <c r="F116"/>
      <c r="G116" s="69" t="s">
        <v>55</v>
      </c>
      <c r="H116"/>
      <c r="M116" s="25"/>
      <c r="N116"/>
      <c r="O116"/>
      <c r="P116" s="8"/>
      <c r="Q116"/>
      <c r="R116"/>
      <c r="S116"/>
      <c r="T116"/>
      <c r="U116"/>
    </row>
    <row r="117" spans="1:21" s="34" customFormat="1">
      <c r="A117"/>
      <c r="B117"/>
      <c r="C117"/>
      <c r="D117" s="20"/>
      <c r="E117" s="16"/>
      <c r="F117"/>
      <c r="G117" s="69" t="s">
        <v>283</v>
      </c>
      <c r="H117"/>
      <c r="M117" s="25"/>
      <c r="N117"/>
      <c r="O117"/>
      <c r="P117" s="8"/>
      <c r="Q117"/>
      <c r="R117"/>
      <c r="S117"/>
      <c r="T117"/>
      <c r="U117"/>
    </row>
    <row r="118" spans="1:21" s="34" customFormat="1">
      <c r="A118"/>
      <c r="B118"/>
      <c r="C118"/>
      <c r="D118" s="20"/>
      <c r="E118" s="16"/>
      <c r="F118"/>
      <c r="G118" s="69" t="s">
        <v>493</v>
      </c>
      <c r="H118"/>
      <c r="M118" s="25"/>
      <c r="N118"/>
      <c r="O118"/>
      <c r="P118" s="8"/>
      <c r="Q118"/>
      <c r="R118"/>
      <c r="S118"/>
      <c r="T118"/>
      <c r="U118"/>
    </row>
    <row r="119" spans="1:21">
      <c r="G119" s="69" t="s">
        <v>15</v>
      </c>
    </row>
    <row r="120" spans="1:21">
      <c r="G120" s="69" t="s">
        <v>178</v>
      </c>
    </row>
    <row r="121" spans="1:21">
      <c r="G121" s="69" t="s">
        <v>399</v>
      </c>
    </row>
    <row r="122" spans="1:21">
      <c r="G122" s="69" t="s">
        <v>179</v>
      </c>
    </row>
    <row r="123" spans="1:21">
      <c r="G123" s="69" t="s">
        <v>68</v>
      </c>
    </row>
    <row r="124" spans="1:21">
      <c r="G124" s="69" t="s">
        <v>490</v>
      </c>
    </row>
    <row r="125" spans="1:21">
      <c r="G125" s="69" t="s">
        <v>491</v>
      </c>
    </row>
    <row r="126" spans="1:21">
      <c r="G126" s="69" t="s">
        <v>492</v>
      </c>
    </row>
    <row r="127" spans="1:21">
      <c r="G127" s="69" t="s">
        <v>334</v>
      </c>
    </row>
    <row r="128" spans="1:21">
      <c r="G128" s="69" t="s">
        <v>477</v>
      </c>
    </row>
    <row r="129" spans="7:7">
      <c r="G129" s="69" t="s">
        <v>478</v>
      </c>
    </row>
    <row r="130" spans="7:7">
      <c r="G130" s="69" t="s">
        <v>180</v>
      </c>
    </row>
    <row r="131" spans="7:7">
      <c r="G131" s="69" t="s">
        <v>479</v>
      </c>
    </row>
    <row r="132" spans="7:7">
      <c r="G132" s="69" t="s">
        <v>182</v>
      </c>
    </row>
    <row r="133" spans="7:7">
      <c r="G133" s="69" t="s">
        <v>480</v>
      </c>
    </row>
    <row r="134" spans="7:7">
      <c r="G134" s="69" t="s">
        <v>59</v>
      </c>
    </row>
    <row r="135" spans="7:7">
      <c r="G135" s="69" t="s">
        <v>456</v>
      </c>
    </row>
    <row r="136" spans="7:7">
      <c r="G136" s="69" t="s">
        <v>328</v>
      </c>
    </row>
    <row r="137" spans="7:7">
      <c r="G137" s="69" t="s">
        <v>319</v>
      </c>
    </row>
    <row r="138" spans="7:7">
      <c r="G138" s="69" t="s">
        <v>272</v>
      </c>
    </row>
    <row r="139" spans="7:7">
      <c r="G139" s="69" t="s">
        <v>462</v>
      </c>
    </row>
    <row r="140" spans="7:7">
      <c r="G140" s="69" t="s">
        <v>183</v>
      </c>
    </row>
    <row r="141" spans="7:7">
      <c r="G141" s="69" t="s">
        <v>184</v>
      </c>
    </row>
    <row r="142" spans="7:7">
      <c r="G142" s="69" t="s">
        <v>312</v>
      </c>
    </row>
    <row r="143" spans="7:7">
      <c r="G143" s="69" t="s">
        <v>369</v>
      </c>
    </row>
    <row r="144" spans="7:7">
      <c r="G144" s="69" t="s">
        <v>716</v>
      </c>
    </row>
    <row r="145" spans="7:7">
      <c r="G145" s="69" t="s">
        <v>186</v>
      </c>
    </row>
    <row r="146" spans="7:7">
      <c r="G146" s="69" t="s">
        <v>357</v>
      </c>
    </row>
    <row r="147" spans="7:7">
      <c r="G147" s="69" t="s">
        <v>332</v>
      </c>
    </row>
    <row r="148" spans="7:7">
      <c r="G148" s="69" t="s">
        <v>121</v>
      </c>
    </row>
    <row r="149" spans="7:7">
      <c r="G149" s="69" t="s">
        <v>187</v>
      </c>
    </row>
    <row r="150" spans="7:7">
      <c r="G150" s="69" t="s">
        <v>188</v>
      </c>
    </row>
    <row r="151" spans="7:7">
      <c r="G151" s="69" t="s">
        <v>126</v>
      </c>
    </row>
    <row r="152" spans="7:7">
      <c r="G152" s="69" t="s">
        <v>360</v>
      </c>
    </row>
    <row r="153" spans="7:7">
      <c r="G153" s="69" t="s">
        <v>47</v>
      </c>
    </row>
    <row r="154" spans="7:7">
      <c r="G154" s="69" t="s">
        <v>189</v>
      </c>
    </row>
    <row r="155" spans="7:7">
      <c r="G155" s="69" t="s">
        <v>119</v>
      </c>
    </row>
    <row r="156" spans="7:7">
      <c r="G156" s="69" t="s">
        <v>60</v>
      </c>
    </row>
    <row r="157" spans="7:7">
      <c r="G157" s="69" t="s">
        <v>190</v>
      </c>
    </row>
    <row r="158" spans="7:7">
      <c r="G158" s="69" t="s">
        <v>391</v>
      </c>
    </row>
    <row r="159" spans="7:7">
      <c r="G159" s="69" t="s">
        <v>191</v>
      </c>
    </row>
    <row r="160" spans="7:7">
      <c r="G160" s="69" t="s">
        <v>289</v>
      </c>
    </row>
    <row r="161" spans="7:7">
      <c r="G161" s="69" t="s">
        <v>288</v>
      </c>
    </row>
    <row r="162" spans="7:7">
      <c r="G162" s="69" t="s">
        <v>290</v>
      </c>
    </row>
    <row r="163" spans="7:7">
      <c r="G163" s="69" t="s">
        <v>344</v>
      </c>
    </row>
    <row r="164" spans="7:7">
      <c r="G164" s="69" t="s">
        <v>192</v>
      </c>
    </row>
    <row r="165" spans="7:7">
      <c r="G165" s="69" t="s">
        <v>300</v>
      </c>
    </row>
    <row r="166" spans="7:7">
      <c r="G166" s="69" t="s">
        <v>193</v>
      </c>
    </row>
    <row r="167" spans="7:7">
      <c r="G167" s="69" t="s">
        <v>194</v>
      </c>
    </row>
    <row r="168" spans="7:7">
      <c r="G168" s="69" t="s">
        <v>195</v>
      </c>
    </row>
    <row r="169" spans="7:7">
      <c r="G169" s="69" t="s">
        <v>294</v>
      </c>
    </row>
    <row r="170" spans="7:7">
      <c r="G170" s="69" t="s">
        <v>349</v>
      </c>
    </row>
    <row r="171" spans="7:7">
      <c r="G171" s="69" t="s">
        <v>273</v>
      </c>
    </row>
    <row r="172" spans="7:7">
      <c r="G172" s="69" t="s">
        <v>339</v>
      </c>
    </row>
    <row r="173" spans="7:7">
      <c r="G173" s="69" t="s">
        <v>196</v>
      </c>
    </row>
    <row r="174" spans="7:7">
      <c r="G174" s="69" t="s">
        <v>197</v>
      </c>
    </row>
    <row r="175" spans="7:7">
      <c r="G175" s="69" t="s">
        <v>198</v>
      </c>
    </row>
    <row r="176" spans="7:7">
      <c r="G176" s="69" t="s">
        <v>338</v>
      </c>
    </row>
    <row r="177" spans="7:7">
      <c r="G177" s="69" t="s">
        <v>199</v>
      </c>
    </row>
    <row r="178" spans="7:7">
      <c r="G178" s="69" t="s">
        <v>73</v>
      </c>
    </row>
    <row r="179" spans="7:7">
      <c r="G179" s="69" t="s">
        <v>200</v>
      </c>
    </row>
    <row r="180" spans="7:7">
      <c r="G180" s="69" t="s">
        <v>37</v>
      </c>
    </row>
    <row r="181" spans="7:7">
      <c r="G181" s="69" t="s">
        <v>46</v>
      </c>
    </row>
    <row r="182" spans="7:7">
      <c r="G182" s="69" t="s">
        <v>386</v>
      </c>
    </row>
    <row r="183" spans="7:7">
      <c r="G183" s="69" t="s">
        <v>201</v>
      </c>
    </row>
    <row r="184" spans="7:7">
      <c r="G184" s="69" t="s">
        <v>202</v>
      </c>
    </row>
    <row r="185" spans="7:7">
      <c r="G185" s="69" t="s">
        <v>203</v>
      </c>
    </row>
    <row r="186" spans="7:7">
      <c r="G186" s="69" t="s">
        <v>118</v>
      </c>
    </row>
    <row r="187" spans="7:7">
      <c r="G187" s="69" t="s">
        <v>66</v>
      </c>
    </row>
    <row r="188" spans="7:7">
      <c r="G188" s="69" t="s">
        <v>66</v>
      </c>
    </row>
    <row r="189" spans="7:7">
      <c r="G189" s="69" t="s">
        <v>395</v>
      </c>
    </row>
    <row r="190" spans="7:7">
      <c r="G190" s="69" t="s">
        <v>204</v>
      </c>
    </row>
    <row r="191" spans="7:7">
      <c r="G191" s="69" t="s">
        <v>474</v>
      </c>
    </row>
    <row r="192" spans="7:7">
      <c r="G192" s="69" t="s">
        <v>348</v>
      </c>
    </row>
    <row r="193" spans="7:7">
      <c r="G193" s="69" t="s">
        <v>58</v>
      </c>
    </row>
    <row r="194" spans="7:7">
      <c r="G194" s="69" t="s">
        <v>481</v>
      </c>
    </row>
    <row r="195" spans="7:7">
      <c r="G195" s="69" t="s">
        <v>468</v>
      </c>
    </row>
    <row r="196" spans="7:7">
      <c r="G196" s="69" t="s">
        <v>469</v>
      </c>
    </row>
    <row r="197" spans="7:7">
      <c r="G197" s="69" t="s">
        <v>488</v>
      </c>
    </row>
    <row r="198" spans="7:7">
      <c r="G198" s="69" t="s">
        <v>459</v>
      </c>
    </row>
    <row r="199" spans="7:7">
      <c r="G199" s="69" t="s">
        <v>460</v>
      </c>
    </row>
    <row r="200" spans="7:7">
      <c r="G200" s="69" t="s">
        <v>205</v>
      </c>
    </row>
    <row r="201" spans="7:7">
      <c r="G201" s="69" t="s">
        <v>205</v>
      </c>
    </row>
    <row r="202" spans="7:7">
      <c r="G202" s="69" t="s">
        <v>206</v>
      </c>
    </row>
    <row r="203" spans="7:7">
      <c r="G203" s="69" t="s">
        <v>114</v>
      </c>
    </row>
    <row r="204" spans="7:7">
      <c r="G204" s="69" t="s">
        <v>405</v>
      </c>
    </row>
    <row r="205" spans="7:7">
      <c r="G205" s="69" t="s">
        <v>295</v>
      </c>
    </row>
    <row r="206" spans="7:7">
      <c r="G206" s="69" t="s">
        <v>291</v>
      </c>
    </row>
    <row r="207" spans="7:7">
      <c r="G207" s="69" t="s">
        <v>482</v>
      </c>
    </row>
    <row r="208" spans="7:7">
      <c r="G208" s="69" t="s">
        <v>159</v>
      </c>
    </row>
    <row r="209" spans="7:7">
      <c r="G209" s="69" t="s">
        <v>207</v>
      </c>
    </row>
    <row r="210" spans="7:7">
      <c r="G210" s="69" t="s">
        <v>208</v>
      </c>
    </row>
    <row r="211" spans="7:7">
      <c r="G211" s="69" t="s">
        <v>296</v>
      </c>
    </row>
    <row r="212" spans="7:7">
      <c r="G212" s="69" t="s">
        <v>74</v>
      </c>
    </row>
    <row r="213" spans="7:7">
      <c r="G213" s="69" t="s">
        <v>297</v>
      </c>
    </row>
    <row r="214" spans="7:7">
      <c r="G214" s="69" t="s">
        <v>396</v>
      </c>
    </row>
    <row r="215" spans="7:7">
      <c r="G215" s="69" t="s">
        <v>111</v>
      </c>
    </row>
    <row r="216" spans="7:7">
      <c r="G216" s="69" t="s">
        <v>476</v>
      </c>
    </row>
    <row r="217" spans="7:7">
      <c r="G217" s="69" t="s">
        <v>342</v>
      </c>
    </row>
    <row r="218" spans="7:7">
      <c r="G218" s="69" t="s">
        <v>365</v>
      </c>
    </row>
    <row r="219" spans="7:7">
      <c r="G219" s="69" t="s">
        <v>364</v>
      </c>
    </row>
    <row r="220" spans="7:7">
      <c r="G220" s="69" t="s">
        <v>209</v>
      </c>
    </row>
    <row r="221" spans="7:7">
      <c r="G221" s="69" t="s">
        <v>210</v>
      </c>
    </row>
    <row r="222" spans="7:7">
      <c r="G222" s="69" t="s">
        <v>211</v>
      </c>
    </row>
    <row r="223" spans="7:7">
      <c r="G223" s="69" t="s">
        <v>315</v>
      </c>
    </row>
    <row r="224" spans="7:7">
      <c r="G224" s="69" t="s">
        <v>313</v>
      </c>
    </row>
    <row r="225" spans="7:7">
      <c r="G225" s="69" t="s">
        <v>314</v>
      </c>
    </row>
    <row r="226" spans="7:7">
      <c r="G226" s="69" t="s">
        <v>160</v>
      </c>
    </row>
    <row r="227" spans="7:7">
      <c r="G227" s="69" t="s">
        <v>69</v>
      </c>
    </row>
    <row r="228" spans="7:7">
      <c r="G228" s="69" t="s">
        <v>212</v>
      </c>
    </row>
    <row r="229" spans="7:7">
      <c r="G229" s="69" t="s">
        <v>316</v>
      </c>
    </row>
    <row r="230" spans="7:7">
      <c r="G230" s="69" t="s">
        <v>389</v>
      </c>
    </row>
    <row r="231" spans="7:7">
      <c r="G231" s="69" t="s">
        <v>310</v>
      </c>
    </row>
    <row r="232" spans="7:7">
      <c r="G232" s="69" t="s">
        <v>307</v>
      </c>
    </row>
    <row r="233" spans="7:7">
      <c r="G233" s="69" t="s">
        <v>213</v>
      </c>
    </row>
    <row r="234" spans="7:7">
      <c r="G234" s="69" t="s">
        <v>49</v>
      </c>
    </row>
    <row r="235" spans="7:7">
      <c r="G235" s="69" t="s">
        <v>302</v>
      </c>
    </row>
    <row r="236" spans="7:7">
      <c r="G236" s="69" t="s">
        <v>120</v>
      </c>
    </row>
    <row r="237" spans="7:7">
      <c r="G237" s="69" t="s">
        <v>214</v>
      </c>
    </row>
    <row r="238" spans="7:7">
      <c r="G238" s="69" t="s">
        <v>65</v>
      </c>
    </row>
    <row r="239" spans="7:7">
      <c r="G239" s="69" t="s">
        <v>311</v>
      </c>
    </row>
    <row r="240" spans="7:7">
      <c r="G240" s="69" t="s">
        <v>215</v>
      </c>
    </row>
    <row r="241" spans="7:7">
      <c r="G241" s="69" t="s">
        <v>216</v>
      </c>
    </row>
    <row r="242" spans="7:7">
      <c r="G242" s="69" t="s">
        <v>64</v>
      </c>
    </row>
    <row r="243" spans="7:7">
      <c r="G243" s="69" t="s">
        <v>217</v>
      </c>
    </row>
    <row r="244" spans="7:7">
      <c r="G244" s="69" t="s">
        <v>115</v>
      </c>
    </row>
    <row r="245" spans="7:7">
      <c r="G245" s="69" t="s">
        <v>496</v>
      </c>
    </row>
    <row r="246" spans="7:7">
      <c r="G246" s="69" t="s">
        <v>401</v>
      </c>
    </row>
    <row r="247" spans="7:7">
      <c r="G247" s="69" t="s">
        <v>29</v>
      </c>
    </row>
    <row r="248" spans="7:7">
      <c r="G248" s="69" t="s">
        <v>218</v>
      </c>
    </row>
    <row r="249" spans="7:7">
      <c r="G249" s="69" t="s">
        <v>327</v>
      </c>
    </row>
    <row r="250" spans="7:7">
      <c r="G250" s="69" t="s">
        <v>219</v>
      </c>
    </row>
    <row r="251" spans="7:7">
      <c r="G251" s="69" t="s">
        <v>56</v>
      </c>
    </row>
    <row r="252" spans="7:7">
      <c r="G252" s="69" t="s">
        <v>157</v>
      </c>
    </row>
    <row r="253" spans="7:7">
      <c r="G253" s="69" t="s">
        <v>397</v>
      </c>
    </row>
    <row r="254" spans="7:7">
      <c r="G254" s="69" t="s">
        <v>457</v>
      </c>
    </row>
    <row r="255" spans="7:7">
      <c r="G255" s="69" t="s">
        <v>220</v>
      </c>
    </row>
    <row r="256" spans="7:7">
      <c r="G256" s="69" t="s">
        <v>158</v>
      </c>
    </row>
    <row r="257" spans="7:7">
      <c r="G257" s="69" t="s">
        <v>467</v>
      </c>
    </row>
    <row r="258" spans="7:7">
      <c r="G258" s="69" t="s">
        <v>303</v>
      </c>
    </row>
    <row r="259" spans="7:7">
      <c r="G259" s="69" t="s">
        <v>221</v>
      </c>
    </row>
    <row r="260" spans="7:7">
      <c r="G260" s="69" t="s">
        <v>306</v>
      </c>
    </row>
    <row r="261" spans="7:7">
      <c r="G261" s="69" t="s">
        <v>299</v>
      </c>
    </row>
    <row r="262" spans="7:7">
      <c r="G262" s="69" t="s">
        <v>222</v>
      </c>
    </row>
    <row r="263" spans="7:7">
      <c r="G263" s="69" t="s">
        <v>27</v>
      </c>
    </row>
    <row r="264" spans="7:7">
      <c r="G264" s="69" t="s">
        <v>336</v>
      </c>
    </row>
    <row r="265" spans="7:7">
      <c r="G265" s="69" t="s">
        <v>70</v>
      </c>
    </row>
    <row r="266" spans="7:7">
      <c r="G266" s="69" t="s">
        <v>333</v>
      </c>
    </row>
    <row r="267" spans="7:7">
      <c r="G267" s="69" t="s">
        <v>54</v>
      </c>
    </row>
    <row r="268" spans="7:7">
      <c r="G268" s="69" t="s">
        <v>61</v>
      </c>
    </row>
    <row r="269" spans="7:7">
      <c r="G269" s="69" t="s">
        <v>223</v>
      </c>
    </row>
    <row r="270" spans="7:7">
      <c r="G270" s="69" t="s">
        <v>326</v>
      </c>
    </row>
    <row r="271" spans="7:7">
      <c r="G271" s="69" t="s">
        <v>366</v>
      </c>
    </row>
    <row r="272" spans="7:7">
      <c r="G272" s="69" t="s">
        <v>298</v>
      </c>
    </row>
    <row r="273" spans="7:7">
      <c r="G273" s="69" t="s">
        <v>25</v>
      </c>
    </row>
    <row r="274" spans="7:7">
      <c r="G274" s="69" t="s">
        <v>224</v>
      </c>
    </row>
    <row r="275" spans="7:7">
      <c r="G275" s="69" t="s">
        <v>224</v>
      </c>
    </row>
    <row r="276" spans="7:7">
      <c r="G276" s="69" t="s">
        <v>371</v>
      </c>
    </row>
    <row r="277" spans="7:7">
      <c r="G277" s="69" t="s">
        <v>372</v>
      </c>
    </row>
    <row r="278" spans="7:7">
      <c r="G278" s="69" t="s">
        <v>282</v>
      </c>
    </row>
    <row r="279" spans="7:7">
      <c r="G279" s="69" t="s">
        <v>225</v>
      </c>
    </row>
    <row r="280" spans="7:7">
      <c r="G280" s="69" t="s">
        <v>57</v>
      </c>
    </row>
    <row r="281" spans="7:7">
      <c r="G281" s="69" t="s">
        <v>317</v>
      </c>
    </row>
    <row r="282" spans="7:7">
      <c r="G282" s="69" t="s">
        <v>363</v>
      </c>
    </row>
    <row r="283" spans="7:7">
      <c r="G283" s="69" t="s">
        <v>226</v>
      </c>
    </row>
    <row r="284" spans="7:7">
      <c r="G284" s="69" t="s">
        <v>62</v>
      </c>
    </row>
    <row r="285" spans="7:7">
      <c r="G285" s="69" t="s">
        <v>28</v>
      </c>
    </row>
    <row r="286" spans="7:7">
      <c r="G286" s="69" t="s">
        <v>227</v>
      </c>
    </row>
    <row r="287" spans="7:7">
      <c r="G287" s="69" t="s">
        <v>452</v>
      </c>
    </row>
    <row r="288" spans="7:7">
      <c r="G288" s="69" t="s">
        <v>34</v>
      </c>
    </row>
    <row r="289" spans="7:7">
      <c r="G289" s="69" t="s">
        <v>329</v>
      </c>
    </row>
    <row r="290" spans="7:7">
      <c r="G290" s="69" t="s">
        <v>228</v>
      </c>
    </row>
    <row r="291" spans="7:7">
      <c r="G291" s="69" t="s">
        <v>461</v>
      </c>
    </row>
    <row r="292" spans="7:7">
      <c r="G292" s="69" t="s">
        <v>229</v>
      </c>
    </row>
    <row r="293" spans="7:7">
      <c r="G293" s="69" t="s">
        <v>110</v>
      </c>
    </row>
    <row r="294" spans="7:7">
      <c r="G294" s="69" t="s">
        <v>346</v>
      </c>
    </row>
    <row r="295" spans="7:7">
      <c r="G295" s="69" t="s">
        <v>398</v>
      </c>
    </row>
    <row r="296" spans="7:7">
      <c r="G296" s="69" t="s">
        <v>347</v>
      </c>
    </row>
    <row r="297" spans="7:7">
      <c r="G297" s="69" t="s">
        <v>454</v>
      </c>
    </row>
    <row r="298" spans="7:7">
      <c r="G298" s="69" t="s">
        <v>455</v>
      </c>
    </row>
    <row r="299" spans="7:7">
      <c r="G299" s="69" t="s">
        <v>230</v>
      </c>
    </row>
    <row r="300" spans="7:7">
      <c r="G300" s="69" t="s">
        <v>458</v>
      </c>
    </row>
    <row r="301" spans="7:7">
      <c r="G301" s="69" t="s">
        <v>231</v>
      </c>
    </row>
    <row r="302" spans="7:7">
      <c r="G302" s="69" t="s">
        <v>232</v>
      </c>
    </row>
    <row r="303" spans="7:7">
      <c r="G303" s="69" t="s">
        <v>233</v>
      </c>
    </row>
    <row r="304" spans="7:7">
      <c r="G304" s="69" t="s">
        <v>234</v>
      </c>
    </row>
    <row r="305" spans="7:7">
      <c r="G305" s="69" t="s">
        <v>235</v>
      </c>
    </row>
    <row r="306" spans="7:7">
      <c r="G306" s="69" t="s">
        <v>236</v>
      </c>
    </row>
    <row r="307" spans="7:7">
      <c r="G307" s="69" t="s">
        <v>286</v>
      </c>
    </row>
    <row r="308" spans="7:7">
      <c r="G308" s="69" t="s">
        <v>237</v>
      </c>
    </row>
    <row r="309" spans="7:7">
      <c r="G309" s="69" t="s">
        <v>323</v>
      </c>
    </row>
    <row r="310" spans="7:7">
      <c r="G310" s="69" t="s">
        <v>238</v>
      </c>
    </row>
    <row r="311" spans="7:7">
      <c r="G311" s="69" t="s">
        <v>320</v>
      </c>
    </row>
    <row r="312" spans="7:7">
      <c r="G312" s="69" t="s">
        <v>324</v>
      </c>
    </row>
    <row r="313" spans="7:7">
      <c r="G313" s="69" t="s">
        <v>322</v>
      </c>
    </row>
    <row r="314" spans="7:7">
      <c r="G314" s="69" t="s">
        <v>321</v>
      </c>
    </row>
    <row r="315" spans="7:7">
      <c r="G315" s="69" t="s">
        <v>274</v>
      </c>
    </row>
    <row r="316" spans="7:7">
      <c r="G316" s="69" t="s">
        <v>390</v>
      </c>
    </row>
    <row r="317" spans="7:7">
      <c r="G317" s="69" t="s">
        <v>116</v>
      </c>
    </row>
    <row r="318" spans="7:7">
      <c r="G318" s="69" t="s">
        <v>239</v>
      </c>
    </row>
    <row r="319" spans="7:7">
      <c r="G319" s="69" t="s">
        <v>240</v>
      </c>
    </row>
    <row r="320" spans="7:7">
      <c r="G320" s="69" t="s">
        <v>241</v>
      </c>
    </row>
    <row r="321" spans="7:7">
      <c r="G321" s="69" t="s">
        <v>26</v>
      </c>
    </row>
    <row r="322" spans="7:7">
      <c r="G322" s="69" t="s">
        <v>71</v>
      </c>
    </row>
    <row r="323" spans="7:7">
      <c r="G323" s="69" t="s">
        <v>641</v>
      </c>
    </row>
    <row r="324" spans="7:7">
      <c r="G324" s="69" t="s">
        <v>123</v>
      </c>
    </row>
    <row r="325" spans="7:7">
      <c r="G325" s="69" t="s">
        <v>42</v>
      </c>
    </row>
    <row r="326" spans="7:7">
      <c r="G326" s="69" t="s">
        <v>373</v>
      </c>
    </row>
    <row r="327" spans="7:7">
      <c r="G327" s="69" t="s">
        <v>43</v>
      </c>
    </row>
    <row r="328" spans="7:7">
      <c r="G328" s="69" t="s">
        <v>242</v>
      </c>
    </row>
    <row r="329" spans="7:7">
      <c r="G329" s="69" t="s">
        <v>393</v>
      </c>
    </row>
    <row r="330" spans="7:7">
      <c r="G330" s="69" t="s">
        <v>243</v>
      </c>
    </row>
    <row r="331" spans="7:7">
      <c r="G331" s="69" t="s">
        <v>473</v>
      </c>
    </row>
    <row r="332" spans="7:7">
      <c r="G332" s="69" t="s">
        <v>466</v>
      </c>
    </row>
    <row r="333" spans="7:7">
      <c r="G333" s="69" t="s">
        <v>403</v>
      </c>
    </row>
    <row r="334" spans="7:7">
      <c r="G334" s="69" t="s">
        <v>350</v>
      </c>
    </row>
    <row r="335" spans="7:7">
      <c r="G335" s="69" t="s">
        <v>45</v>
      </c>
    </row>
    <row r="336" spans="7:7">
      <c r="G336" s="69" t="s">
        <v>244</v>
      </c>
    </row>
    <row r="337" spans="7:7">
      <c r="G337" s="69" t="s">
        <v>497</v>
      </c>
    </row>
    <row r="338" spans="7:7">
      <c r="G338" s="69" t="s">
        <v>245</v>
      </c>
    </row>
    <row r="339" spans="7:7">
      <c r="G339" s="69" t="s">
        <v>246</v>
      </c>
    </row>
    <row r="340" spans="7:7">
      <c r="G340" s="69" t="s">
        <v>463</v>
      </c>
    </row>
    <row r="341" spans="7:7">
      <c r="G341" s="69" t="s">
        <v>247</v>
      </c>
    </row>
    <row r="342" spans="7:7">
      <c r="G342" s="69" t="s">
        <v>375</v>
      </c>
    </row>
    <row r="343" spans="7:7">
      <c r="G343" s="69" t="s">
        <v>122</v>
      </c>
    </row>
    <row r="344" spans="7:7">
      <c r="G344" s="69" t="s">
        <v>450</v>
      </c>
    </row>
    <row r="345" spans="7:7">
      <c r="G345" s="69" t="s">
        <v>362</v>
      </c>
    </row>
    <row r="346" spans="7:7">
      <c r="G346" s="69" t="s">
        <v>359</v>
      </c>
    </row>
    <row r="347" spans="7:7">
      <c r="G347" s="69" t="s">
        <v>248</v>
      </c>
    </row>
    <row r="348" spans="7:7">
      <c r="G348" s="69" t="s">
        <v>249</v>
      </c>
    </row>
    <row r="349" spans="7:7">
      <c r="G349" s="69" t="s">
        <v>250</v>
      </c>
    </row>
    <row r="350" spans="7:7">
      <c r="G350" s="69" t="s">
        <v>251</v>
      </c>
    </row>
    <row r="351" spans="7:7">
      <c r="G351" s="69" t="s">
        <v>252</v>
      </c>
    </row>
    <row r="352" spans="7:7">
      <c r="G352" s="69" t="s">
        <v>253</v>
      </c>
    </row>
    <row r="353" spans="7:7">
      <c r="G353" s="69" t="s">
        <v>254</v>
      </c>
    </row>
    <row r="354" spans="7:7">
      <c r="G354" s="69" t="s">
        <v>255</v>
      </c>
    </row>
    <row r="355" spans="7:7">
      <c r="G355" s="69" t="s">
        <v>256</v>
      </c>
    </row>
    <row r="356" spans="7:7">
      <c r="G356" s="69" t="s">
        <v>257</v>
      </c>
    </row>
    <row r="357" spans="7:7">
      <c r="G357" s="69" t="s">
        <v>258</v>
      </c>
    </row>
    <row r="358" spans="7:7">
      <c r="G358" s="69" t="s">
        <v>259</v>
      </c>
    </row>
    <row r="359" spans="7:7">
      <c r="G359" s="69" t="s">
        <v>392</v>
      </c>
    </row>
    <row r="360" spans="7:7">
      <c r="G360" s="69" t="s">
        <v>260</v>
      </c>
    </row>
    <row r="361" spans="7:7">
      <c r="G361" s="69" t="s">
        <v>402</v>
      </c>
    </row>
    <row r="362" spans="7:7">
      <c r="G362" s="69" t="s">
        <v>305</v>
      </c>
    </row>
    <row r="363" spans="7:7">
      <c r="G363" s="69" t="s">
        <v>355</v>
      </c>
    </row>
    <row r="364" spans="7:7">
      <c r="G364" s="69" t="s">
        <v>301</v>
      </c>
    </row>
    <row r="365" spans="7:7">
      <c r="G365" s="69" t="s">
        <v>261</v>
      </c>
    </row>
    <row r="366" spans="7:7">
      <c r="G366" s="69" t="s">
        <v>262</v>
      </c>
    </row>
    <row r="367" spans="7:7">
      <c r="G367" s="69" t="s">
        <v>40</v>
      </c>
    </row>
    <row r="368" spans="7:7">
      <c r="G368" s="69" t="s">
        <v>39</v>
      </c>
    </row>
    <row r="369" spans="7:7">
      <c r="G369" s="69" t="s">
        <v>356</v>
      </c>
    </row>
    <row r="370" spans="7:7">
      <c r="G370" s="69" t="s">
        <v>41</v>
      </c>
    </row>
    <row r="371" spans="7:7">
      <c r="G371" s="69" t="s">
        <v>263</v>
      </c>
    </row>
    <row r="372" spans="7:7">
      <c r="G372" s="69" t="s">
        <v>264</v>
      </c>
    </row>
    <row r="373" spans="7:7">
      <c r="G373" s="69" t="s">
        <v>265</v>
      </c>
    </row>
    <row r="374" spans="7:7">
      <c r="G374" s="69" t="s">
        <v>498</v>
      </c>
    </row>
    <row r="375" spans="7:7">
      <c r="G375" s="69" t="s">
        <v>48</v>
      </c>
    </row>
    <row r="376" spans="7:7">
      <c r="G376" s="69" t="s">
        <v>266</v>
      </c>
    </row>
    <row r="377" spans="7:7">
      <c r="G377" s="69" t="s">
        <v>358</v>
      </c>
    </row>
    <row r="378" spans="7:7">
      <c r="G378" s="69" t="s">
        <v>267</v>
      </c>
    </row>
    <row r="379" spans="7:7">
      <c r="G379" s="69" t="s">
        <v>370</v>
      </c>
    </row>
    <row r="380" spans="7:7">
      <c r="G380" s="69" t="s">
        <v>495</v>
      </c>
    </row>
    <row r="381" spans="7:7">
      <c r="G381" s="69" t="s">
        <v>268</v>
      </c>
    </row>
    <row r="382" spans="7:7">
      <c r="G382" s="69" t="s">
        <v>367</v>
      </c>
    </row>
    <row r="383" spans="7:7">
      <c r="G383" s="69" t="s">
        <v>285</v>
      </c>
    </row>
    <row r="384" spans="7:7">
      <c r="G384" s="69" t="s">
        <v>453</v>
      </c>
    </row>
    <row r="385" spans="7:7">
      <c r="G385" s="69" t="s">
        <v>124</v>
      </c>
    </row>
    <row r="386" spans="7:7">
      <c r="G386" s="69" t="s">
        <v>341</v>
      </c>
    </row>
    <row r="387" spans="7:7">
      <c r="G387" s="69" t="s">
        <v>72</v>
      </c>
    </row>
    <row r="388" spans="7:7">
      <c r="G388" s="69" t="s">
        <v>128</v>
      </c>
    </row>
    <row r="389" spans="7:7">
      <c r="G389" s="69" t="s">
        <v>269</v>
      </c>
    </row>
    <row r="390" spans="7:7">
      <c r="G390" s="69" t="s">
        <v>404</v>
      </c>
    </row>
    <row r="391" spans="7:7">
      <c r="G391" s="69" t="s">
        <v>127</v>
      </c>
    </row>
    <row r="392" spans="7:7">
      <c r="G392" s="69" t="s">
        <v>270</v>
      </c>
    </row>
    <row r="393" spans="7:7">
      <c r="G393" s="69" t="s">
        <v>125</v>
      </c>
    </row>
    <row r="394" spans="7:7">
      <c r="G394" s="69" t="s">
        <v>400</v>
      </c>
    </row>
    <row r="395" spans="7:7">
      <c r="G395" s="69" t="s">
        <v>109</v>
      </c>
    </row>
    <row r="396" spans="7:7">
      <c r="G396" s="70" t="s">
        <v>117</v>
      </c>
    </row>
    <row r="397" spans="7:7">
      <c r="G397" s="69" t="s">
        <v>352</v>
      </c>
    </row>
    <row r="398" spans="7:7">
      <c r="G398" s="69" t="s">
        <v>330</v>
      </c>
    </row>
    <row r="399" spans="7:7">
      <c r="G399" s="69" t="s">
        <v>331</v>
      </c>
    </row>
    <row r="400" spans="7:7">
      <c r="G400" s="69" t="s">
        <v>271</v>
      </c>
    </row>
    <row r="401" spans="7:7">
      <c r="G401" s="69" t="s">
        <v>337</v>
      </c>
    </row>
  </sheetData>
  <autoFilter ref="C5:L366">
    <filterColumn colId="1" showButton="0"/>
    <filterColumn colId="2" showButton="0"/>
    <filterColumn colId="5"/>
  </autoFilter>
  <sortState ref="G59:G392">
    <sortCondition ref="G59"/>
  </sortState>
  <mergeCells count="1">
    <mergeCell ref="D5:F5"/>
  </mergeCells>
  <conditionalFormatting sqref="U6:U61">
    <cfRule type="cellIs" dxfId="142" priority="48" stopIfTrue="1" operator="equal">
      <formula>"Extra Plano"</formula>
    </cfRule>
  </conditionalFormatting>
  <conditionalFormatting sqref="T6:T61">
    <cfRule type="cellIs" dxfId="141" priority="47" stopIfTrue="1" operator="equal">
      <formula>"Alterada"</formula>
    </cfRule>
  </conditionalFormatting>
  <conditionalFormatting sqref="P6:P61">
    <cfRule type="cellIs" dxfId="140" priority="44" stopIfTrue="1" operator="equal">
      <formula>"Inserir o motivo"</formula>
    </cfRule>
    <cfRule type="cellIs" dxfId="139" priority="45" stopIfTrue="1" operator="equal">
      <formula>"situação a alterar"</formula>
    </cfRule>
    <cfRule type="cellIs" dxfId="138" priority="46" stopIfTrue="1" operator="equal">
      <formula>"sem data marcada"</formula>
    </cfRule>
  </conditionalFormatting>
  <conditionalFormatting sqref="O6:O61">
    <cfRule type="cellIs" dxfId="137" priority="41" stopIfTrue="1" operator="equal">
      <formula>"Cancelada"</formula>
    </cfRule>
    <cfRule type="cellIs" dxfId="136" priority="42" stopIfTrue="1" operator="equal">
      <formula>"Por definir"</formula>
    </cfRule>
    <cfRule type="cellIs" dxfId="135" priority="43" stopIfTrue="1" operator="equal">
      <formula>"Alterada"</formula>
    </cfRule>
  </conditionalFormatting>
  <conditionalFormatting sqref="N6:N61">
    <cfRule type="cellIs" dxfId="134" priority="39" stopIfTrue="1" operator="equal">
      <formula>"Extra Plano"</formula>
    </cfRule>
    <cfRule type="cellIs" dxfId="133" priority="40" stopIfTrue="1" operator="equal">
      <formula>"do mês anterior"</formula>
    </cfRule>
  </conditionalFormatting>
  <conditionalFormatting sqref="E6:E61">
    <cfRule type="cellIs" dxfId="132" priority="38" stopIfTrue="1" operator="greaterThan">
      <formula>0</formula>
    </cfRule>
  </conditionalFormatting>
  <conditionalFormatting sqref="D6:D61">
    <cfRule type="cellIs" dxfId="131" priority="37" stopIfTrue="1" operator="equal">
      <formula>"T"</formula>
    </cfRule>
  </conditionalFormatting>
  <conditionalFormatting sqref="F6:F61">
    <cfRule type="cellIs" dxfId="130" priority="34" stopIfTrue="1" operator="equal">
      <formula>"sábado"</formula>
    </cfRule>
    <cfRule type="cellIs" dxfId="129" priority="35" stopIfTrue="1" operator="equal">
      <formula>"domingo"</formula>
    </cfRule>
    <cfRule type="cellIs" dxfId="128" priority="36" stopIfTrue="1" operator="equal">
      <formula>"Todo o mês"</formula>
    </cfRule>
  </conditionalFormatting>
  <conditionalFormatting sqref="A6:A61">
    <cfRule type="cellIs" dxfId="127" priority="33" stopIfTrue="1" operator="equal">
      <formula>0</formula>
    </cfRule>
  </conditionalFormatting>
  <conditionalFormatting sqref="U11">
    <cfRule type="cellIs" dxfId="126" priority="32" stopIfTrue="1" operator="equal">
      <formula>"Extra Plano"</formula>
    </cfRule>
  </conditionalFormatting>
  <conditionalFormatting sqref="T11">
    <cfRule type="cellIs" dxfId="125" priority="31" stopIfTrue="1" operator="equal">
      <formula>"Alterada"</formula>
    </cfRule>
  </conditionalFormatting>
  <conditionalFormatting sqref="P11">
    <cfRule type="cellIs" dxfId="124" priority="28" stopIfTrue="1" operator="equal">
      <formula>"Inserir o motivo"</formula>
    </cfRule>
    <cfRule type="cellIs" dxfId="123" priority="29" stopIfTrue="1" operator="equal">
      <formula>"situação a alterar"</formula>
    </cfRule>
    <cfRule type="cellIs" dxfId="122" priority="30" stopIfTrue="1" operator="equal">
      <formula>"sem data marcada"</formula>
    </cfRule>
  </conditionalFormatting>
  <conditionalFormatting sqref="O11">
    <cfRule type="cellIs" dxfId="121" priority="25" stopIfTrue="1" operator="equal">
      <formula>"Cancelada"</formula>
    </cfRule>
    <cfRule type="cellIs" dxfId="120" priority="26" stopIfTrue="1" operator="equal">
      <formula>"Por definir"</formula>
    </cfRule>
    <cfRule type="cellIs" dxfId="119" priority="27" stopIfTrue="1" operator="equal">
      <formula>"Alterada"</formula>
    </cfRule>
  </conditionalFormatting>
  <conditionalFormatting sqref="N11">
    <cfRule type="cellIs" dxfId="118" priority="23" stopIfTrue="1" operator="equal">
      <formula>"Extra Plano"</formula>
    </cfRule>
    <cfRule type="cellIs" dxfId="117" priority="24" stopIfTrue="1" operator="equal">
      <formula>"do mês anterior"</formula>
    </cfRule>
  </conditionalFormatting>
  <conditionalFormatting sqref="E11">
    <cfRule type="cellIs" dxfId="116" priority="22" stopIfTrue="1" operator="greaterThan">
      <formula>0</formula>
    </cfRule>
  </conditionalFormatting>
  <conditionalFormatting sqref="D11">
    <cfRule type="cellIs" dxfId="115" priority="21" stopIfTrue="1" operator="equal">
      <formula>"T"</formula>
    </cfRule>
  </conditionalFormatting>
  <conditionalFormatting sqref="F11">
    <cfRule type="cellIs" dxfId="114" priority="18" stopIfTrue="1" operator="equal">
      <formula>"sábado"</formula>
    </cfRule>
    <cfRule type="cellIs" dxfId="113" priority="19" stopIfTrue="1" operator="equal">
      <formula>"domingo"</formula>
    </cfRule>
    <cfRule type="cellIs" dxfId="112" priority="20" stopIfTrue="1" operator="equal">
      <formula>"Todo o mês"</formula>
    </cfRule>
  </conditionalFormatting>
  <conditionalFormatting sqref="A11">
    <cfRule type="cellIs" dxfId="111" priority="17" stopIfTrue="1" operator="equal">
      <formula>0</formula>
    </cfRule>
  </conditionalFormatting>
  <conditionalFormatting sqref="U11">
    <cfRule type="cellIs" dxfId="110" priority="16" stopIfTrue="1" operator="equal">
      <formula>"Extra Plano"</formula>
    </cfRule>
  </conditionalFormatting>
  <conditionalFormatting sqref="T11">
    <cfRule type="cellIs" dxfId="109" priority="15" stopIfTrue="1" operator="equal">
      <formula>"Alterada"</formula>
    </cfRule>
  </conditionalFormatting>
  <conditionalFormatting sqref="P11">
    <cfRule type="cellIs" dxfId="108" priority="12" stopIfTrue="1" operator="equal">
      <formula>"Inserir o motivo"</formula>
    </cfRule>
    <cfRule type="cellIs" dxfId="107" priority="13" stopIfTrue="1" operator="equal">
      <formula>"situação a alterar"</formula>
    </cfRule>
    <cfRule type="cellIs" dxfId="106" priority="14" stopIfTrue="1" operator="equal">
      <formula>"sem data marcada"</formula>
    </cfRule>
  </conditionalFormatting>
  <conditionalFormatting sqref="O11">
    <cfRule type="cellIs" dxfId="105" priority="9" stopIfTrue="1" operator="equal">
      <formula>"Cancelada"</formula>
    </cfRule>
    <cfRule type="cellIs" dxfId="104" priority="10" stopIfTrue="1" operator="equal">
      <formula>"Por definir"</formula>
    </cfRule>
    <cfRule type="cellIs" dxfId="103" priority="11" stopIfTrue="1" operator="equal">
      <formula>"Alterada"</formula>
    </cfRule>
  </conditionalFormatting>
  <conditionalFormatting sqref="N11">
    <cfRule type="cellIs" dxfId="102" priority="7" stopIfTrue="1" operator="equal">
      <formula>"Extra Plano"</formula>
    </cfRule>
    <cfRule type="cellIs" dxfId="101" priority="8" stopIfTrue="1" operator="equal">
      <formula>"do mês anterior"</formula>
    </cfRule>
  </conditionalFormatting>
  <conditionalFormatting sqref="E11">
    <cfRule type="cellIs" dxfId="100" priority="6" stopIfTrue="1" operator="greaterThan">
      <formula>0</formula>
    </cfRule>
  </conditionalFormatting>
  <conditionalFormatting sqref="D11">
    <cfRule type="cellIs" dxfId="99" priority="5" stopIfTrue="1" operator="equal">
      <formula>"T"</formula>
    </cfRule>
  </conditionalFormatting>
  <conditionalFormatting sqref="F11">
    <cfRule type="cellIs" dxfId="98" priority="2" stopIfTrue="1" operator="equal">
      <formula>"sábado"</formula>
    </cfRule>
    <cfRule type="cellIs" dxfId="97" priority="3" stopIfTrue="1" operator="equal">
      <formula>"domingo"</formula>
    </cfRule>
    <cfRule type="cellIs" dxfId="96" priority="4" stopIfTrue="1" operator="equal">
      <formula>"Todo o mês"</formula>
    </cfRule>
  </conditionalFormatting>
  <conditionalFormatting sqref="A11">
    <cfRule type="cellIs" dxfId="95" priority="1" stopIfTrue="1" operator="equal">
      <formula>0</formula>
    </cfRule>
  </conditionalFormatting>
  <dataValidations count="31">
    <dataValidation type="list" allowBlank="1" showInputMessage="1" showErrorMessage="1" sqref="G352">
      <formula1>$D$296:$D$388</formula1>
    </dataValidation>
    <dataValidation type="list" allowBlank="1" showInputMessage="1" sqref="Q983056:Q983101 Q851984:Q852029 Q786448:Q786493 Q720912:Q720957 Q655376:Q655421 Q589840:Q589885 Q524304:Q524349 Q458768:Q458813 Q393232:Q393277 Q327696:Q327741 Q262160:Q262205 Q196624:Q196669 Q131088:Q131133 Q65552:Q65597 Q917520:Q917565">
      <formula1>#REF!</formula1>
    </dataValidation>
    <dataValidation allowBlank="1" showInputMessage="1" sqref="R983056:R983101 R131088:R131133 R196624:R196669 R262160:R262205 R327696:R327741 R393232:R393277 R458768:R458813 R524304:R524349 R589840:R589885 R655376:R655421 R720912:R720957 R786448:R786493 R851984:R852029 R917520:R917565 R65552:R65597 R6:R61"/>
    <dataValidation type="list" errorStyle="warning" showInputMessage="1" sqref="B61:C61">
      <formula1>$B$63:$B$67</formula1>
    </dataValidation>
    <dataValidation type="list" allowBlank="1" showInputMessage="1" sqref="N61">
      <formula1>$N$63:$N$65</formula1>
    </dataValidation>
    <dataValidation type="list" allowBlank="1" showInputMessage="1" sqref="P61">
      <formula1>$P$63:$P$68</formula1>
    </dataValidation>
    <dataValidation type="list" allowBlank="1" showInputMessage="1" showErrorMessage="1" sqref="E6:E10 E12:E61">
      <formula1>$E$63:$E$94</formula1>
    </dataValidation>
    <dataValidation type="list" allowBlank="1" showInputMessage="1" showErrorMessage="1" sqref="F6:F10 F12:F61">
      <formula1>$F$63:$F$69</formula1>
    </dataValidation>
    <dataValidation type="list" allowBlank="1" showInputMessage="1" showErrorMessage="1" sqref="D6:D10 D12:D61">
      <formula1>$D$63:$D$94</formula1>
    </dataValidation>
    <dataValidation type="list" allowBlank="1" showInputMessage="1" showErrorMessage="1" sqref="H6:H10 H12:H61">
      <formula1>$H$63:$H$72</formula1>
    </dataValidation>
    <dataValidation type="list" allowBlank="1" showInputMessage="1" showErrorMessage="1" sqref="O6:O10 O12:O61">
      <formula1>$O$63:$O$67</formula1>
    </dataValidation>
    <dataValidation type="list" allowBlank="1" showInputMessage="1" sqref="Q6:Q10 Q12:Q61">
      <formula1>$Q$63:$Q$64</formula1>
    </dataValidation>
    <dataValidation type="list" allowBlank="1" showInputMessage="1" showErrorMessage="1" sqref="I6:I10 I12:I61">
      <formula1>$I$63:$I$110</formula1>
    </dataValidation>
    <dataValidation type="list" errorStyle="warning" showInputMessage="1" sqref="B6:B10 B12:B60">
      <formula1>#REF!</formula1>
    </dataValidation>
    <dataValidation type="list" allowBlank="1" showInputMessage="1" showErrorMessage="1" sqref="P6:P60">
      <formula1>$P$63:$P$68</formula1>
    </dataValidation>
    <dataValidation type="list" allowBlank="1" showInputMessage="1" showErrorMessage="1" sqref="N6:N10 N12:N60">
      <formula1>$N$63:$N$65</formula1>
    </dataValidation>
    <dataValidation type="list" allowBlank="1" showInputMessage="1" showErrorMessage="1" sqref="K6:K10 K12:K60">
      <formula1>$K$63:$K$69</formula1>
    </dataValidation>
    <dataValidation type="list" allowBlank="1" showInputMessage="1" showErrorMessage="1" sqref="C6:C10 C12:C60">
      <formula1>$C$63:$C$73</formula1>
    </dataValidation>
    <dataValidation type="list" allowBlank="1" showInputMessage="1" showErrorMessage="1" sqref="G11">
      <formula1>$G$65:$G$403</formula1>
    </dataValidation>
    <dataValidation type="list" allowBlank="1" showInputMessage="1" showErrorMessage="1" sqref="H11">
      <formula1>$H$64:$H$73</formula1>
    </dataValidation>
    <dataValidation type="list" errorStyle="warning" showInputMessage="1" sqref="B11">
      <formula1>#REF!</formula1>
    </dataValidation>
    <dataValidation type="list" allowBlank="1" showInputMessage="1" showErrorMessage="1" sqref="C11">
      <formula1>$C$64:$C$74</formula1>
    </dataValidation>
    <dataValidation type="list" allowBlank="1" showInputMessage="1" showErrorMessage="1" sqref="I11">
      <formula1>$I$64:$I$111</formula1>
    </dataValidation>
    <dataValidation type="list" allowBlank="1" showInputMessage="1" sqref="Q11">
      <formula1>$Q$64:$Q$65</formula1>
    </dataValidation>
    <dataValidation type="list" allowBlank="1" showInputMessage="1" showErrorMessage="1" sqref="O11">
      <formula1>$O$64:$O$68</formula1>
    </dataValidation>
    <dataValidation type="list" allowBlank="1" showInputMessage="1" showErrorMessage="1" sqref="D11">
      <formula1>$D$64:$D$95</formula1>
    </dataValidation>
    <dataValidation type="list" allowBlank="1" showInputMessage="1" showErrorMessage="1" sqref="F11">
      <formula1>$F$64:$F$71</formula1>
    </dataValidation>
    <dataValidation type="list" allowBlank="1" showInputMessage="1" showErrorMessage="1" sqref="E11">
      <formula1>$E$64:$E$95</formula1>
    </dataValidation>
    <dataValidation type="list" allowBlank="1" showInputMessage="1" showErrorMessage="1" sqref="K11">
      <formula1>$K$64:$K$70</formula1>
    </dataValidation>
    <dataValidation type="list" allowBlank="1" showInputMessage="1" showErrorMessage="1" sqref="N11">
      <formula1>$N$64:$N$66</formula1>
    </dataValidation>
    <dataValidation type="list" allowBlank="1" showInputMessage="1" showErrorMessage="1" sqref="G6:G10 G12:G61">
      <formula1>$G$63:$G$401</formula1>
    </dataValidation>
  </dataValidations>
  <pageMargins left="0.39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46"/>
  </sheetPr>
  <dimension ref="A2:U392"/>
  <sheetViews>
    <sheetView showGridLines="0" zoomScale="85" zoomScaleNormal="85" workbookViewId="0">
      <pane ySplit="5" topLeftCell="A34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499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>IF(B6="","",)</f>
        <v/>
      </c>
      <c r="B6" s="30"/>
      <c r="C6" s="59" t="s">
        <v>149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" si="0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>CONCATENATE(N6,O6)</f>
        <v>Plano AnualRealizada</v>
      </c>
      <c r="U6" s="40" t="str">
        <f>CONCATENATE(N6,H6)</f>
        <v>Plano AnualBiblioteca</v>
      </c>
    </row>
    <row r="7" spans="1:21" ht="15" customHeight="1">
      <c r="A7" s="32" t="str">
        <f>IF(B7="","",)</f>
        <v/>
      </c>
      <c r="B7" s="30"/>
      <c r="C7" s="59" t="s">
        <v>149</v>
      </c>
      <c r="D7" s="21">
        <v>1</v>
      </c>
      <c r="E7" s="18" t="s">
        <v>106</v>
      </c>
      <c r="F7" s="11" t="s">
        <v>1</v>
      </c>
      <c r="G7" s="7" t="s">
        <v>327</v>
      </c>
      <c r="H7" s="4" t="s">
        <v>12</v>
      </c>
      <c r="I7" s="73" t="s">
        <v>412</v>
      </c>
      <c r="J7" s="38"/>
      <c r="K7" s="38" t="s">
        <v>276</v>
      </c>
      <c r="L7" s="39">
        <v>100</v>
      </c>
      <c r="M7" s="26"/>
      <c r="N7" s="4" t="s">
        <v>20</v>
      </c>
      <c r="O7" s="23" t="s">
        <v>7</v>
      </c>
      <c r="P7" s="9" t="str">
        <f t="shared" ref="P7:P51" si="1">IF(O7="Cancelada","Inserir o motivo",IF(O7="Alterada","Inserir o motivo",IF(O7="Definida","situação a alterar",IF(O7="","",IF(O7="Por definir","sem data marcada",IF(O7="Realizada","-----"))))))</f>
        <v>-----</v>
      </c>
      <c r="Q7" s="75"/>
      <c r="R7" s="64"/>
      <c r="T7" s="40" t="str">
        <f>CONCATENATE(N7,O7)</f>
        <v>Plano AnualRealizada</v>
      </c>
      <c r="U7" s="40" t="str">
        <f>CONCATENATE(N7,H7)</f>
        <v>Plano AnualTurismo</v>
      </c>
    </row>
    <row r="8" spans="1:21" ht="15" customHeight="1">
      <c r="A8" s="32" t="str">
        <f t="shared" ref="A8" si="2">IF(B8="","",)</f>
        <v/>
      </c>
      <c r="B8" s="30"/>
      <c r="C8" s="59" t="s">
        <v>149</v>
      </c>
      <c r="D8" s="21">
        <v>1</v>
      </c>
      <c r="E8" s="18"/>
      <c r="F8" s="11" t="s">
        <v>1</v>
      </c>
      <c r="G8" s="7" t="s">
        <v>15</v>
      </c>
      <c r="H8" s="4" t="s">
        <v>15</v>
      </c>
      <c r="I8" s="73" t="s">
        <v>441</v>
      </c>
      <c r="J8" s="38"/>
      <c r="K8" s="38" t="s">
        <v>276</v>
      </c>
      <c r="L8" s="39">
        <v>500</v>
      </c>
      <c r="M8" s="26"/>
      <c r="N8" s="4" t="s">
        <v>20</v>
      </c>
      <c r="O8" s="23" t="s">
        <v>7</v>
      </c>
      <c r="P8" s="9" t="str">
        <f t="shared" ref="P8" si="3">IF(O8="Cancelada","Inserir o motivo",IF(O8="Alterada","Inserir o motivo",IF(O8="Definida","situação a alterar",IF(O8="","",IF(O8="Por definir","sem data marcada",IF(O8="Realizada","-----"))))))</f>
        <v>-----</v>
      </c>
      <c r="Q8" s="75"/>
      <c r="R8" s="64"/>
      <c r="T8" s="40" t="str">
        <f t="shared" ref="T8" si="4">CONCATENATE(N8,O8)</f>
        <v>Plano AnualRealizada</v>
      </c>
      <c r="U8" s="40" t="str">
        <f t="shared" ref="U8" si="5">CONCATENATE(N8,H8)</f>
        <v>Plano AnualCinema</v>
      </c>
    </row>
    <row r="9" spans="1:21" ht="15" customHeight="1">
      <c r="A9" s="32" t="str">
        <f t="shared" ref="A9:A50" si="6">IF(B9="","",)</f>
        <v/>
      </c>
      <c r="B9" s="30"/>
      <c r="C9" s="59" t="s">
        <v>149</v>
      </c>
      <c r="D9" s="21">
        <v>2</v>
      </c>
      <c r="E9" s="18"/>
      <c r="F9" s="11" t="s">
        <v>2</v>
      </c>
      <c r="G9" s="7" t="s">
        <v>15</v>
      </c>
      <c r="H9" s="4" t="s">
        <v>15</v>
      </c>
      <c r="I9" s="73" t="s">
        <v>441</v>
      </c>
      <c r="J9" s="38"/>
      <c r="K9" s="38" t="s">
        <v>276</v>
      </c>
      <c r="L9" s="39">
        <v>500</v>
      </c>
      <c r="M9" s="26"/>
      <c r="N9" s="4" t="s">
        <v>20</v>
      </c>
      <c r="O9" s="23" t="s">
        <v>7</v>
      </c>
      <c r="P9" s="9" t="str">
        <f t="shared" si="1"/>
        <v>-----</v>
      </c>
      <c r="Q9" s="75"/>
      <c r="R9" s="64"/>
      <c r="T9" s="40" t="str">
        <f t="shared" ref="T9:T51" si="7">CONCATENATE(N9,O9)</f>
        <v>Plano AnualRealizada</v>
      </c>
      <c r="U9" s="40" t="str">
        <f t="shared" ref="U9:U51" si="8">CONCATENATE(N9,H9)</f>
        <v>Plano AnualCinema</v>
      </c>
    </row>
    <row r="10" spans="1:21" ht="15" customHeight="1">
      <c r="A10" s="32" t="str">
        <f t="shared" ref="A10:A18" si="9">IF(B10="","",)</f>
        <v/>
      </c>
      <c r="B10" s="30"/>
      <c r="C10" s="59" t="s">
        <v>149</v>
      </c>
      <c r="D10" s="21">
        <v>3</v>
      </c>
      <c r="E10" s="18"/>
      <c r="F10" s="11" t="s">
        <v>3</v>
      </c>
      <c r="G10" s="7" t="s">
        <v>289</v>
      </c>
      <c r="H10" s="4" t="s">
        <v>75</v>
      </c>
      <c r="I10" s="73" t="s">
        <v>426</v>
      </c>
      <c r="J10" s="38"/>
      <c r="K10" s="38" t="s">
        <v>276</v>
      </c>
      <c r="L10" s="39">
        <v>25</v>
      </c>
      <c r="M10" s="26"/>
      <c r="N10" s="4" t="s">
        <v>20</v>
      </c>
      <c r="O10" s="23" t="s">
        <v>7</v>
      </c>
      <c r="P10" s="9" t="str">
        <f t="shared" ref="P10" si="10">IF(O10="Cancelada","Inserir o motivo",IF(O10="Alterada","Inserir o motivo",IF(O10="Definida","situação a alterar",IF(O10="","",IF(O10="Por definir","sem data marcada",IF(O10="Realizada","-----"))))))</f>
        <v>-----</v>
      </c>
      <c r="Q10" s="75"/>
      <c r="R10" s="64"/>
      <c r="T10" s="40" t="str">
        <f t="shared" ref="T10:T18" si="11">CONCATENATE(N10,O10)</f>
        <v>Plano AnualRealizada</v>
      </c>
      <c r="U10" s="40" t="str">
        <f t="shared" ref="U10:U18" si="12">CONCATENATE(N10,H10)</f>
        <v>Plano AnualAção Social</v>
      </c>
    </row>
    <row r="11" spans="1:21" ht="15" customHeight="1">
      <c r="A11" s="32" t="str">
        <f t="shared" si="9"/>
        <v/>
      </c>
      <c r="B11" s="30"/>
      <c r="C11" s="59" t="s">
        <v>149</v>
      </c>
      <c r="D11" s="21">
        <v>3</v>
      </c>
      <c r="E11" s="18"/>
      <c r="F11" s="11" t="s">
        <v>3</v>
      </c>
      <c r="G11" s="7" t="s">
        <v>699</v>
      </c>
      <c r="H11" s="4" t="s">
        <v>153</v>
      </c>
      <c r="I11" s="73" t="s">
        <v>425</v>
      </c>
      <c r="J11" s="38"/>
      <c r="K11" s="38" t="s">
        <v>276</v>
      </c>
      <c r="L11" s="39">
        <v>25</v>
      </c>
      <c r="M11" s="26"/>
      <c r="N11" s="4" t="s">
        <v>20</v>
      </c>
      <c r="O11" s="23" t="s">
        <v>7</v>
      </c>
      <c r="P11" s="9" t="str">
        <f t="shared" si="1"/>
        <v>-----</v>
      </c>
      <c r="Q11" s="75"/>
      <c r="R11" s="64"/>
      <c r="T11" s="40" t="str">
        <f t="shared" si="11"/>
        <v>Plano AnualRealizada</v>
      </c>
      <c r="U11" s="40" t="str">
        <f t="shared" si="12"/>
        <v>Plano AnualCultura</v>
      </c>
    </row>
    <row r="12" spans="1:21" ht="15" customHeight="1">
      <c r="A12" s="32" t="str">
        <f t="shared" si="9"/>
        <v/>
      </c>
      <c r="B12" s="30"/>
      <c r="C12" s="59" t="s">
        <v>149</v>
      </c>
      <c r="D12" s="21">
        <v>3</v>
      </c>
      <c r="E12" s="18"/>
      <c r="F12" s="11" t="s">
        <v>3</v>
      </c>
      <c r="G12" s="7" t="s">
        <v>349</v>
      </c>
      <c r="H12" s="4" t="s">
        <v>152</v>
      </c>
      <c r="I12" s="73" t="s">
        <v>447</v>
      </c>
      <c r="J12" s="38"/>
      <c r="K12" s="38" t="s">
        <v>276</v>
      </c>
      <c r="L12" s="39">
        <v>20</v>
      </c>
      <c r="M12" s="26"/>
      <c r="N12" s="4" t="s">
        <v>20</v>
      </c>
      <c r="O12" s="23" t="s">
        <v>7</v>
      </c>
      <c r="P12" s="9" t="str">
        <f t="shared" ref="P12" si="13"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si="11"/>
        <v>Plano AnualRealizada</v>
      </c>
      <c r="U12" s="40" t="str">
        <f t="shared" si="12"/>
        <v>Plano AnualEducação</v>
      </c>
    </row>
    <row r="13" spans="1:21" ht="15" customHeight="1">
      <c r="A13" s="32" t="str">
        <f t="shared" si="9"/>
        <v/>
      </c>
      <c r="B13" s="30"/>
      <c r="C13" s="59" t="s">
        <v>149</v>
      </c>
      <c r="D13" s="21">
        <v>4</v>
      </c>
      <c r="E13" s="18"/>
      <c r="F13" s="11" t="s">
        <v>4</v>
      </c>
      <c r="G13" s="7" t="s">
        <v>15</v>
      </c>
      <c r="H13" s="4" t="s">
        <v>15</v>
      </c>
      <c r="I13" s="73" t="s">
        <v>441</v>
      </c>
      <c r="J13" s="38"/>
      <c r="K13" s="38" t="s">
        <v>276</v>
      </c>
      <c r="L13" s="39">
        <v>20</v>
      </c>
      <c r="M13" s="26"/>
      <c r="N13" s="4" t="s">
        <v>20</v>
      </c>
      <c r="O13" s="23" t="s">
        <v>7</v>
      </c>
      <c r="P13" s="9" t="str">
        <f t="shared" si="1"/>
        <v>-----</v>
      </c>
      <c r="Q13" s="75"/>
      <c r="R13" s="64"/>
      <c r="T13" s="40" t="str">
        <f t="shared" si="11"/>
        <v>Plano AnualRealizada</v>
      </c>
      <c r="U13" s="40" t="str">
        <f t="shared" si="12"/>
        <v>Plano AnualCinema</v>
      </c>
    </row>
    <row r="14" spans="1:21" ht="15" customHeight="1">
      <c r="A14" s="32" t="str">
        <f t="shared" si="9"/>
        <v/>
      </c>
      <c r="B14" s="30"/>
      <c r="C14" s="59" t="s">
        <v>149</v>
      </c>
      <c r="D14" s="21">
        <v>5</v>
      </c>
      <c r="E14" s="18"/>
      <c r="F14" s="126" t="s">
        <v>5</v>
      </c>
      <c r="G14" s="7" t="s">
        <v>27</v>
      </c>
      <c r="H14" s="4" t="s">
        <v>14</v>
      </c>
      <c r="I14" s="73" t="s">
        <v>387</v>
      </c>
      <c r="J14" s="38"/>
      <c r="K14" s="38" t="s">
        <v>276</v>
      </c>
      <c r="L14" s="39">
        <v>35</v>
      </c>
      <c r="M14" s="26"/>
      <c r="N14" s="4" t="s">
        <v>20</v>
      </c>
      <c r="O14" s="23" t="s">
        <v>7</v>
      </c>
      <c r="P14" s="9" t="str">
        <f t="shared" si="1"/>
        <v>-----</v>
      </c>
      <c r="Q14" s="75"/>
      <c r="R14" s="64"/>
      <c r="T14" s="40" t="str">
        <f t="shared" si="11"/>
        <v>Plano AnualRealizada</v>
      </c>
      <c r="U14" s="40" t="str">
        <f t="shared" si="12"/>
        <v>Plano AnualBiblioteca</v>
      </c>
    </row>
    <row r="15" spans="1:21" ht="15" customHeight="1">
      <c r="A15" s="32" t="str">
        <f t="shared" si="9"/>
        <v/>
      </c>
      <c r="B15" s="30"/>
      <c r="C15" s="59" t="s">
        <v>149</v>
      </c>
      <c r="D15" s="21">
        <v>6</v>
      </c>
      <c r="E15" s="18"/>
      <c r="F15" s="11" t="s">
        <v>6</v>
      </c>
      <c r="G15" s="7" t="s">
        <v>27</v>
      </c>
      <c r="H15" s="4" t="s">
        <v>14</v>
      </c>
      <c r="I15" s="73" t="s">
        <v>387</v>
      </c>
      <c r="J15" s="38"/>
      <c r="K15" s="38" t="s">
        <v>276</v>
      </c>
      <c r="L15" s="39">
        <v>35</v>
      </c>
      <c r="M15" s="26"/>
      <c r="N15" s="4" t="s">
        <v>20</v>
      </c>
      <c r="O15" s="23" t="s">
        <v>7</v>
      </c>
      <c r="P15" s="9" t="str">
        <f t="shared" si="1"/>
        <v>-----</v>
      </c>
      <c r="Q15" s="75"/>
      <c r="R15" s="64"/>
      <c r="T15" s="40" t="str">
        <f t="shared" si="11"/>
        <v>Plano AnualRealizada</v>
      </c>
      <c r="U15" s="40" t="str">
        <f t="shared" si="12"/>
        <v>Plano AnualBiblioteca</v>
      </c>
    </row>
    <row r="16" spans="1:21" ht="15" customHeight="1">
      <c r="A16" s="32" t="str">
        <f>IF(B16="","",)</f>
        <v/>
      </c>
      <c r="B16" s="30"/>
      <c r="C16" s="59" t="s">
        <v>149</v>
      </c>
      <c r="D16" s="21"/>
      <c r="E16" s="18" t="s">
        <v>82</v>
      </c>
      <c r="F16" s="11" t="s">
        <v>38</v>
      </c>
      <c r="G16" s="7" t="s">
        <v>713</v>
      </c>
      <c r="H16" s="4" t="s">
        <v>13</v>
      </c>
      <c r="I16" s="73" t="s">
        <v>414</v>
      </c>
      <c r="J16" s="38"/>
      <c r="K16" s="38" t="s">
        <v>276</v>
      </c>
      <c r="L16" s="39">
        <v>20</v>
      </c>
      <c r="M16" s="26"/>
      <c r="N16" s="4" t="s">
        <v>84</v>
      </c>
      <c r="O16" s="23" t="s">
        <v>7</v>
      </c>
      <c r="P16" s="9" t="str">
        <f>IF(O16="Cancelada","Inserir o motivo",IF(O16="Alterada","Inserir o motivo",IF(O16="Definida","situação a alterar",IF(O16="","",IF(O16="Por definir","sem data marcada",IF(O16="Realizada","-----"))))))</f>
        <v>-----</v>
      </c>
      <c r="Q16" s="75"/>
      <c r="R16" s="64"/>
      <c r="T16" s="40" t="str">
        <f>CONCATENATE(N16,O16)</f>
        <v>do mês anteriorRealizada</v>
      </c>
      <c r="U16" s="40" t="str">
        <f>CONCATENATE(N16,H16)</f>
        <v>do mês anteriorMuseu</v>
      </c>
    </row>
    <row r="17" spans="1:21" ht="15" customHeight="1">
      <c r="A17" s="32" t="str">
        <f t="shared" si="9"/>
        <v/>
      </c>
      <c r="B17" s="30"/>
      <c r="C17" s="59" t="s">
        <v>149</v>
      </c>
      <c r="D17" s="21">
        <v>7</v>
      </c>
      <c r="E17" s="18"/>
      <c r="F17" s="11" t="s">
        <v>0</v>
      </c>
      <c r="G17" s="7" t="s">
        <v>336</v>
      </c>
      <c r="H17" s="4" t="s">
        <v>14</v>
      </c>
      <c r="I17" s="73" t="s">
        <v>387</v>
      </c>
      <c r="J17" s="38"/>
      <c r="K17" s="38" t="s">
        <v>276</v>
      </c>
      <c r="L17" s="39">
        <v>40</v>
      </c>
      <c r="M17" s="26"/>
      <c r="N17" s="4" t="s">
        <v>20</v>
      </c>
      <c r="O17" s="23" t="s">
        <v>7</v>
      </c>
      <c r="P17" s="9" t="str">
        <f t="shared" ref="P17" si="14"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 t="shared" si="11"/>
        <v>Plano AnualRealizada</v>
      </c>
      <c r="U17" s="40" t="str">
        <f t="shared" si="12"/>
        <v>Plano AnualBiblioteca</v>
      </c>
    </row>
    <row r="18" spans="1:21" ht="15" customHeight="1">
      <c r="A18" s="32" t="str">
        <f t="shared" si="9"/>
        <v/>
      </c>
      <c r="B18" s="30"/>
      <c r="C18" s="59" t="s">
        <v>149</v>
      </c>
      <c r="D18" s="21">
        <v>8</v>
      </c>
      <c r="E18" s="18"/>
      <c r="F18" s="11" t="s">
        <v>1</v>
      </c>
      <c r="G18" s="7" t="s">
        <v>15</v>
      </c>
      <c r="H18" s="4" t="s">
        <v>15</v>
      </c>
      <c r="I18" s="73" t="s">
        <v>441</v>
      </c>
      <c r="J18" s="38"/>
      <c r="K18" s="38" t="s">
        <v>276</v>
      </c>
      <c r="L18" s="39">
        <v>40</v>
      </c>
      <c r="M18" s="26"/>
      <c r="N18" s="4" t="s">
        <v>20</v>
      </c>
      <c r="O18" s="23" t="s">
        <v>7</v>
      </c>
      <c r="P18" s="9" t="str">
        <f t="shared" si="1"/>
        <v>-----</v>
      </c>
      <c r="Q18" s="75"/>
      <c r="R18" s="64"/>
      <c r="T18" s="40" t="str">
        <f t="shared" si="11"/>
        <v>Plano AnualRealizada</v>
      </c>
      <c r="U18" s="40" t="str">
        <f t="shared" si="12"/>
        <v>Plano AnualCinema</v>
      </c>
    </row>
    <row r="19" spans="1:21" ht="15" customHeight="1">
      <c r="A19" s="32" t="str">
        <f t="shared" ref="A19:A20" si="15">IF(B19="","",)</f>
        <v/>
      </c>
      <c r="B19" s="30"/>
      <c r="C19" s="59" t="s">
        <v>149</v>
      </c>
      <c r="D19" s="21">
        <v>9</v>
      </c>
      <c r="E19" s="18"/>
      <c r="F19" s="11" t="s">
        <v>2</v>
      </c>
      <c r="G19" s="7" t="s">
        <v>707</v>
      </c>
      <c r="H19" s="4" t="s">
        <v>153</v>
      </c>
      <c r="I19" s="73" t="s">
        <v>425</v>
      </c>
      <c r="J19" s="38"/>
      <c r="K19" s="38" t="s">
        <v>276</v>
      </c>
      <c r="L19" s="39">
        <v>500</v>
      </c>
      <c r="M19" s="26"/>
      <c r="N19" s="4" t="s">
        <v>20</v>
      </c>
      <c r="O19" s="23" t="s">
        <v>7</v>
      </c>
      <c r="P19" s="9" t="str">
        <f t="shared" ref="P19:P20" si="16">IF(O19="Cancelada","Inserir o motivo",IF(O19="Alterada","Inserir o motivo",IF(O19="Definida","situação a alterar",IF(O19="","",IF(O19="Por definir","sem data marcada",IF(O19="Realizada","-----"))))))</f>
        <v>-----</v>
      </c>
      <c r="Q19" s="75"/>
      <c r="R19" s="64"/>
      <c r="T19" s="40" t="str">
        <f t="shared" ref="T19:T20" si="17">CONCATENATE(N19,O19)</f>
        <v>Plano AnualRealizada</v>
      </c>
      <c r="U19" s="40" t="str">
        <f t="shared" ref="U19:U20" si="18">CONCATENATE(N19,H19)</f>
        <v>Plano AnualCultura</v>
      </c>
    </row>
    <row r="20" spans="1:21" ht="15" customHeight="1">
      <c r="A20" s="32" t="str">
        <f t="shared" si="15"/>
        <v/>
      </c>
      <c r="B20" s="30"/>
      <c r="C20" s="59" t="s">
        <v>149</v>
      </c>
      <c r="D20" s="21">
        <v>10</v>
      </c>
      <c r="E20" s="18"/>
      <c r="F20" s="11" t="s">
        <v>3</v>
      </c>
      <c r="G20" s="7" t="s">
        <v>15</v>
      </c>
      <c r="H20" s="4" t="s">
        <v>15</v>
      </c>
      <c r="I20" s="73" t="s">
        <v>441</v>
      </c>
      <c r="J20" s="38"/>
      <c r="K20" s="38" t="s">
        <v>276</v>
      </c>
      <c r="L20" s="39">
        <v>500</v>
      </c>
      <c r="M20" s="26"/>
      <c r="N20" s="4" t="s">
        <v>20</v>
      </c>
      <c r="O20" s="23" t="s">
        <v>7</v>
      </c>
      <c r="P20" s="9" t="str">
        <f t="shared" si="16"/>
        <v>-----</v>
      </c>
      <c r="Q20" s="75"/>
      <c r="R20" s="64"/>
      <c r="T20" s="40" t="str">
        <f t="shared" si="17"/>
        <v>Plano AnualRealizada</v>
      </c>
      <c r="U20" s="40" t="str">
        <f t="shared" si="18"/>
        <v>Plano AnualCinema</v>
      </c>
    </row>
    <row r="21" spans="1:21" ht="15" customHeight="1">
      <c r="A21" s="32" t="str">
        <f t="shared" si="6"/>
        <v/>
      </c>
      <c r="B21" s="30"/>
      <c r="C21" s="59" t="s">
        <v>149</v>
      </c>
      <c r="D21" s="21">
        <v>11</v>
      </c>
      <c r="E21" s="18"/>
      <c r="F21" s="11" t="s">
        <v>4</v>
      </c>
      <c r="G21" s="7" t="s">
        <v>624</v>
      </c>
      <c r="H21" s="4" t="s">
        <v>18</v>
      </c>
      <c r="I21" s="73" t="s">
        <v>418</v>
      </c>
      <c r="J21" s="38"/>
      <c r="K21" s="38" t="s">
        <v>276</v>
      </c>
      <c r="L21" s="39">
        <v>500</v>
      </c>
      <c r="M21" s="26"/>
      <c r="N21" s="4" t="s">
        <v>20</v>
      </c>
      <c r="O21" s="23" t="s">
        <v>7</v>
      </c>
      <c r="P21" s="9" t="str">
        <f t="shared" si="1"/>
        <v>-----</v>
      </c>
      <c r="Q21" s="75"/>
      <c r="R21" s="64"/>
      <c r="T21" s="40" t="str">
        <f t="shared" si="7"/>
        <v>Plano AnualRealizada</v>
      </c>
      <c r="U21" s="40" t="str">
        <f t="shared" si="8"/>
        <v>Plano AnualDiv. Externo</v>
      </c>
    </row>
    <row r="22" spans="1:21" ht="15" customHeight="1">
      <c r="A22" s="32" t="str">
        <f t="shared" si="6"/>
        <v/>
      </c>
      <c r="B22" s="30"/>
      <c r="C22" s="59" t="s">
        <v>149</v>
      </c>
      <c r="D22" s="21">
        <v>12</v>
      </c>
      <c r="E22" s="18"/>
      <c r="F22" s="126" t="s">
        <v>5</v>
      </c>
      <c r="G22" s="7" t="s">
        <v>27</v>
      </c>
      <c r="H22" s="4" t="s">
        <v>14</v>
      </c>
      <c r="I22" s="73" t="s">
        <v>387</v>
      </c>
      <c r="J22" s="38"/>
      <c r="K22" s="38" t="s">
        <v>276</v>
      </c>
      <c r="L22" s="39">
        <v>35</v>
      </c>
      <c r="M22" s="26"/>
      <c r="N22" s="4" t="s">
        <v>20</v>
      </c>
      <c r="O22" s="23" t="s">
        <v>7</v>
      </c>
      <c r="P22" s="9" t="str">
        <f t="shared" ref="P22" si="19">IF(O22="Cancelada","Inserir o motivo",IF(O22="Alterada","Inserir o motivo",IF(O22="Definida","situação a alterar",IF(O22="","",IF(O22="Por definir","sem data marcada",IF(O22="Realizada","-----"))))))</f>
        <v>-----</v>
      </c>
      <c r="Q22" s="75"/>
      <c r="R22" s="64"/>
      <c r="T22" s="40" t="str">
        <f t="shared" si="7"/>
        <v>Plano AnualRealizada</v>
      </c>
      <c r="U22" s="40" t="str">
        <f t="shared" si="8"/>
        <v>Plano AnualBiblioteca</v>
      </c>
    </row>
    <row r="23" spans="1:21" ht="15" customHeight="1">
      <c r="A23" s="32" t="str">
        <f t="shared" ref="A23:A29" si="20">IF(B23="","",)</f>
        <v/>
      </c>
      <c r="B23" s="30"/>
      <c r="C23" s="59" t="s">
        <v>149</v>
      </c>
      <c r="D23" s="21">
        <v>12</v>
      </c>
      <c r="E23" s="18"/>
      <c r="F23" s="126" t="s">
        <v>5</v>
      </c>
      <c r="G23" s="7" t="s">
        <v>719</v>
      </c>
      <c r="H23" s="4" t="s">
        <v>17</v>
      </c>
      <c r="I23" s="73" t="s">
        <v>566</v>
      </c>
      <c r="J23" s="38"/>
      <c r="K23" s="38" t="s">
        <v>276</v>
      </c>
      <c r="L23" s="39">
        <v>35</v>
      </c>
      <c r="M23" s="26"/>
      <c r="N23" s="4" t="s">
        <v>20</v>
      </c>
      <c r="O23" s="23" t="s">
        <v>7</v>
      </c>
      <c r="P23" s="9" t="str">
        <f t="shared" si="1"/>
        <v>-----</v>
      </c>
      <c r="Q23" s="75"/>
      <c r="R23" s="64"/>
      <c r="T23" s="40" t="str">
        <f t="shared" ref="T23:T29" si="21">CONCATENATE(N23,O23)</f>
        <v>Plano AnualRealizada</v>
      </c>
      <c r="U23" s="40" t="str">
        <f t="shared" ref="U23:U29" si="22">CONCATENATE(N23,H23)</f>
        <v>Plano AnualDiv. Interno</v>
      </c>
    </row>
    <row r="24" spans="1:21" ht="15" customHeight="1">
      <c r="A24" s="32" t="str">
        <f t="shared" si="20"/>
        <v/>
      </c>
      <c r="B24" s="30"/>
      <c r="C24" s="59" t="s">
        <v>149</v>
      </c>
      <c r="D24" s="21">
        <v>13</v>
      </c>
      <c r="E24" s="18"/>
      <c r="F24" s="11" t="s">
        <v>6</v>
      </c>
      <c r="G24" s="7" t="s">
        <v>27</v>
      </c>
      <c r="H24" s="4" t="s">
        <v>14</v>
      </c>
      <c r="I24" s="73" t="s">
        <v>387</v>
      </c>
      <c r="J24" s="38"/>
      <c r="K24" s="38" t="s">
        <v>276</v>
      </c>
      <c r="L24" s="39">
        <v>35</v>
      </c>
      <c r="M24" s="26"/>
      <c r="N24" s="4" t="s">
        <v>20</v>
      </c>
      <c r="O24" s="23" t="s">
        <v>7</v>
      </c>
      <c r="P24" s="9" t="str">
        <f t="shared" si="1"/>
        <v>-----</v>
      </c>
      <c r="Q24" s="75"/>
      <c r="R24" s="64"/>
      <c r="T24" s="40" t="str">
        <f t="shared" si="21"/>
        <v>Plano AnualRealizada</v>
      </c>
      <c r="U24" s="40" t="str">
        <f t="shared" si="22"/>
        <v>Plano AnualBiblioteca</v>
      </c>
    </row>
    <row r="25" spans="1:21" ht="15" customHeight="1">
      <c r="A25" s="32" t="str">
        <f t="shared" si="20"/>
        <v/>
      </c>
      <c r="B25" s="30"/>
      <c r="C25" s="59" t="s">
        <v>149</v>
      </c>
      <c r="D25" s="21">
        <v>14</v>
      </c>
      <c r="E25" s="18"/>
      <c r="F25" s="11" t="s">
        <v>0</v>
      </c>
      <c r="G25" s="7" t="s">
        <v>336</v>
      </c>
      <c r="H25" s="4" t="s">
        <v>14</v>
      </c>
      <c r="I25" s="73" t="s">
        <v>387</v>
      </c>
      <c r="J25" s="38"/>
      <c r="K25" s="38" t="s">
        <v>276</v>
      </c>
      <c r="L25" s="39">
        <v>40</v>
      </c>
      <c r="M25" s="26"/>
      <c r="N25" s="4" t="s">
        <v>20</v>
      </c>
      <c r="O25" s="23" t="s">
        <v>7</v>
      </c>
      <c r="P25" s="9" t="str">
        <f t="shared" ref="P25:P26" si="23">IF(O25="Cancelada","Inserir o motivo",IF(O25="Alterada","Inserir o motivo",IF(O25="Definida","situação a alterar",IF(O25="","",IF(O25="Por definir","sem data marcada",IF(O25="Realizada","-----"))))))</f>
        <v>-----</v>
      </c>
      <c r="Q25" s="75"/>
      <c r="R25" s="64"/>
      <c r="T25" s="40" t="str">
        <f t="shared" si="21"/>
        <v>Plano AnualRealizada</v>
      </c>
      <c r="U25" s="40" t="str">
        <f t="shared" si="22"/>
        <v>Plano AnualBiblioteca</v>
      </c>
    </row>
    <row r="26" spans="1:21" ht="15" customHeight="1">
      <c r="A26" s="32" t="str">
        <f t="shared" ref="A26" si="24">IF(B26="","",)</f>
        <v/>
      </c>
      <c r="B26" s="30"/>
      <c r="C26" s="59" t="s">
        <v>149</v>
      </c>
      <c r="D26" s="21">
        <v>15</v>
      </c>
      <c r="E26" s="18"/>
      <c r="F26" s="11" t="s">
        <v>1</v>
      </c>
      <c r="G26" s="7" t="s">
        <v>488</v>
      </c>
      <c r="H26" s="4" t="s">
        <v>153</v>
      </c>
      <c r="I26" s="73" t="s">
        <v>434</v>
      </c>
      <c r="J26" s="38"/>
      <c r="K26" s="38" t="s">
        <v>276</v>
      </c>
      <c r="L26" s="39">
        <v>49</v>
      </c>
      <c r="M26" s="26"/>
      <c r="N26" s="4" t="s">
        <v>20</v>
      </c>
      <c r="O26" s="23" t="s">
        <v>7</v>
      </c>
      <c r="P26" s="9" t="str">
        <f t="shared" si="23"/>
        <v>-----</v>
      </c>
      <c r="Q26" s="75"/>
      <c r="R26" s="64"/>
      <c r="T26" s="40" t="str">
        <f t="shared" ref="T26" si="25">CONCATENATE(N26,O26)</f>
        <v>Plano AnualRealizada</v>
      </c>
      <c r="U26" s="40" t="str">
        <f t="shared" ref="U26" si="26">CONCATENATE(N26,H26)</f>
        <v>Plano AnualCultura</v>
      </c>
    </row>
    <row r="27" spans="1:21" ht="15" customHeight="1">
      <c r="A27" s="32" t="str">
        <f t="shared" si="20"/>
        <v/>
      </c>
      <c r="B27" s="30"/>
      <c r="C27" s="59" t="s">
        <v>149</v>
      </c>
      <c r="D27" s="21">
        <v>15</v>
      </c>
      <c r="E27" s="18" t="s">
        <v>104</v>
      </c>
      <c r="F27" s="11" t="s">
        <v>1</v>
      </c>
      <c r="G27" s="7" t="s">
        <v>718</v>
      </c>
      <c r="H27" s="4" t="s">
        <v>153</v>
      </c>
      <c r="I27" s="73" t="s">
        <v>566</v>
      </c>
      <c r="J27" s="38"/>
      <c r="K27" s="38" t="s">
        <v>276</v>
      </c>
      <c r="L27" s="39">
        <v>49</v>
      </c>
      <c r="M27" s="26"/>
      <c r="N27" s="4" t="s">
        <v>20</v>
      </c>
      <c r="O27" s="23" t="s">
        <v>7</v>
      </c>
      <c r="P27" s="9" t="str">
        <f t="shared" si="1"/>
        <v>-----</v>
      </c>
      <c r="Q27" s="75"/>
      <c r="R27" s="64"/>
      <c r="T27" s="40" t="str">
        <f t="shared" si="21"/>
        <v>Plano AnualRealizada</v>
      </c>
      <c r="U27" s="40" t="str">
        <f t="shared" si="22"/>
        <v>Plano AnualCultura</v>
      </c>
    </row>
    <row r="28" spans="1:21" ht="15" customHeight="1">
      <c r="A28" s="32" t="str">
        <f t="shared" si="20"/>
        <v/>
      </c>
      <c r="B28" s="30"/>
      <c r="C28" s="59" t="s">
        <v>149</v>
      </c>
      <c r="D28" s="21">
        <v>16</v>
      </c>
      <c r="E28" s="18"/>
      <c r="F28" s="11" t="s">
        <v>2</v>
      </c>
      <c r="G28" s="7" t="s">
        <v>15</v>
      </c>
      <c r="H28" s="4" t="s">
        <v>15</v>
      </c>
      <c r="I28" s="73" t="s">
        <v>441</v>
      </c>
      <c r="J28" s="38"/>
      <c r="K28" s="38" t="s">
        <v>276</v>
      </c>
      <c r="L28" s="39">
        <v>50</v>
      </c>
      <c r="M28" s="26"/>
      <c r="N28" s="4" t="s">
        <v>20</v>
      </c>
      <c r="O28" s="23" t="s">
        <v>7</v>
      </c>
      <c r="P28" s="9" t="str">
        <f>IF(O28="Cancelada","Inserir o motivo",IF(O28="Alterada","Inserir o motivo",IF(O28="Definida","situação a alterar",IF(O28="","",IF(O28="Por definir","sem data marcada",IF(O28="Realizada","-----"))))))</f>
        <v>-----</v>
      </c>
      <c r="Q28" s="75"/>
      <c r="R28" s="64"/>
      <c r="T28" s="40" t="str">
        <f t="shared" si="21"/>
        <v>Plano AnualRealizada</v>
      </c>
      <c r="U28" s="40" t="str">
        <f t="shared" si="22"/>
        <v>Plano AnualCinema</v>
      </c>
    </row>
    <row r="29" spans="1:21" ht="15" customHeight="1">
      <c r="A29" s="32" t="str">
        <f t="shared" si="20"/>
        <v/>
      </c>
      <c r="B29" s="30"/>
      <c r="C29" s="59" t="s">
        <v>149</v>
      </c>
      <c r="D29" s="21">
        <v>17</v>
      </c>
      <c r="E29" s="18"/>
      <c r="F29" s="11" t="s">
        <v>3</v>
      </c>
      <c r="G29" s="7" t="s">
        <v>326</v>
      </c>
      <c r="H29" s="4" t="s">
        <v>12</v>
      </c>
      <c r="I29" s="73" t="s">
        <v>440</v>
      </c>
      <c r="J29" s="38"/>
      <c r="K29" s="38" t="s">
        <v>276</v>
      </c>
      <c r="L29" s="39">
        <v>400</v>
      </c>
      <c r="M29" s="26"/>
      <c r="N29" s="4" t="s">
        <v>20</v>
      </c>
      <c r="O29" s="23" t="s">
        <v>7</v>
      </c>
      <c r="P29" s="9" t="str">
        <f>IF(O29="Cancelada","Inserir o motivo",IF(O29="Alterada","Inserir o motivo",IF(O29="Definida","situação a alterar",IF(O29="","",IF(O29="Por definir","sem data marcada",IF(O29="Realizada","-----"))))))</f>
        <v>-----</v>
      </c>
      <c r="Q29" s="75"/>
      <c r="R29" s="64"/>
      <c r="T29" s="40" t="str">
        <f t="shared" si="21"/>
        <v>Plano AnualRealizada</v>
      </c>
      <c r="U29" s="40" t="str">
        <f t="shared" si="22"/>
        <v>Plano AnualTurismo</v>
      </c>
    </row>
    <row r="30" spans="1:21" ht="15" customHeight="1">
      <c r="A30" s="32" t="str">
        <f t="shared" si="6"/>
        <v/>
      </c>
      <c r="B30" s="30"/>
      <c r="C30" s="59" t="s">
        <v>149</v>
      </c>
      <c r="D30" s="21">
        <v>17</v>
      </c>
      <c r="E30" s="18"/>
      <c r="F30" s="11" t="s">
        <v>3</v>
      </c>
      <c r="G30" s="7" t="s">
        <v>15</v>
      </c>
      <c r="H30" s="4" t="s">
        <v>15</v>
      </c>
      <c r="I30" s="73" t="s">
        <v>441</v>
      </c>
      <c r="J30" s="38"/>
      <c r="K30" s="38" t="s">
        <v>276</v>
      </c>
      <c r="L30" s="39">
        <v>500</v>
      </c>
      <c r="M30" s="26"/>
      <c r="N30" s="4" t="s">
        <v>20</v>
      </c>
      <c r="O30" s="23" t="s">
        <v>7</v>
      </c>
      <c r="P30" s="9" t="str">
        <f t="shared" si="1"/>
        <v>-----</v>
      </c>
      <c r="Q30" s="75"/>
      <c r="R30" s="64"/>
      <c r="T30" s="40" t="str">
        <f t="shared" si="7"/>
        <v>Plano AnualRealizada</v>
      </c>
      <c r="U30" s="40" t="str">
        <f t="shared" si="8"/>
        <v>Plano AnualCinema</v>
      </c>
    </row>
    <row r="31" spans="1:21" ht="15" customHeight="1">
      <c r="A31" s="32" t="str">
        <f t="shared" ref="A31:A43" si="27">IF(B31="","",)</f>
        <v/>
      </c>
      <c r="B31" s="30"/>
      <c r="C31" s="59" t="s">
        <v>149</v>
      </c>
      <c r="D31" s="21">
        <v>18</v>
      </c>
      <c r="E31" s="18"/>
      <c r="F31" s="11" t="s">
        <v>4</v>
      </c>
      <c r="G31" s="7" t="s">
        <v>314</v>
      </c>
      <c r="H31" s="4" t="s">
        <v>18</v>
      </c>
      <c r="I31" s="73" t="s">
        <v>418</v>
      </c>
      <c r="J31" s="38"/>
      <c r="K31" s="38" t="s">
        <v>276</v>
      </c>
      <c r="L31" s="39">
        <v>250</v>
      </c>
      <c r="M31" s="26"/>
      <c r="N31" s="4" t="s">
        <v>20</v>
      </c>
      <c r="O31" s="23" t="s">
        <v>7</v>
      </c>
      <c r="P31" s="9" t="str">
        <f t="shared" ref="P31:P33" si="28">IF(O31="Cancelada","Inserir o motivo",IF(O31="Alterada","Inserir o motivo",IF(O31="Definida","situação a alterar",IF(O31="","",IF(O31="Por definir","sem data marcada",IF(O31="Realizada","-----"))))))</f>
        <v>-----</v>
      </c>
      <c r="Q31" s="75"/>
      <c r="R31" s="64"/>
      <c r="T31" s="40" t="str">
        <f t="shared" ref="T31:T43" si="29">CONCATENATE(N31,O31)</f>
        <v>Plano AnualRealizada</v>
      </c>
      <c r="U31" s="40" t="str">
        <f t="shared" ref="U31:U43" si="30">CONCATENATE(N31,H31)</f>
        <v>Plano AnualDiv. Externo</v>
      </c>
    </row>
    <row r="32" spans="1:21" ht="15" customHeight="1">
      <c r="A32" s="32" t="str">
        <f t="shared" si="27"/>
        <v/>
      </c>
      <c r="B32" s="30"/>
      <c r="C32" s="59" t="s">
        <v>149</v>
      </c>
      <c r="D32" s="21">
        <v>19</v>
      </c>
      <c r="E32" s="18"/>
      <c r="F32" s="126" t="s">
        <v>5</v>
      </c>
      <c r="G32" s="7"/>
      <c r="H32" s="4" t="s">
        <v>12</v>
      </c>
      <c r="I32" s="73"/>
      <c r="J32" s="38"/>
      <c r="K32" s="38" t="s">
        <v>276</v>
      </c>
      <c r="L32" s="39">
        <v>250</v>
      </c>
      <c r="M32" s="26"/>
      <c r="N32" s="4"/>
      <c r="O32" s="23"/>
      <c r="P32" s="9" t="str">
        <f t="shared" si="28"/>
        <v/>
      </c>
      <c r="Q32" s="75"/>
      <c r="R32" s="64"/>
      <c r="T32" s="40" t="str">
        <f t="shared" si="29"/>
        <v/>
      </c>
      <c r="U32" s="40" t="str">
        <f t="shared" si="30"/>
        <v>Turismo</v>
      </c>
    </row>
    <row r="33" spans="1:21" ht="15" customHeight="1">
      <c r="A33" s="32" t="str">
        <f t="shared" si="27"/>
        <v/>
      </c>
      <c r="B33" s="30"/>
      <c r="C33" s="59" t="s">
        <v>149</v>
      </c>
      <c r="D33" s="21">
        <v>20</v>
      </c>
      <c r="E33" s="18"/>
      <c r="F33" s="11" t="s">
        <v>6</v>
      </c>
      <c r="G33" s="7" t="s">
        <v>15</v>
      </c>
      <c r="H33" s="4" t="s">
        <v>15</v>
      </c>
      <c r="I33" s="73" t="s">
        <v>441</v>
      </c>
      <c r="J33" s="38"/>
      <c r="K33" s="38" t="s">
        <v>276</v>
      </c>
      <c r="L33" s="39">
        <v>250</v>
      </c>
      <c r="M33" s="26"/>
      <c r="N33" s="4" t="s">
        <v>20</v>
      </c>
      <c r="O33" s="23" t="s">
        <v>7</v>
      </c>
      <c r="P33" s="9" t="str">
        <f t="shared" si="28"/>
        <v>-----</v>
      </c>
      <c r="Q33" s="75"/>
      <c r="R33" s="64"/>
      <c r="T33" s="40" t="str">
        <f t="shared" si="29"/>
        <v>Plano AnualRealizada</v>
      </c>
      <c r="U33" s="40" t="str">
        <f t="shared" si="30"/>
        <v>Plano AnualCinema</v>
      </c>
    </row>
    <row r="34" spans="1:21" ht="15" customHeight="1">
      <c r="A34" s="32" t="str">
        <f t="shared" si="27"/>
        <v/>
      </c>
      <c r="B34" s="30"/>
      <c r="C34" s="59" t="s">
        <v>149</v>
      </c>
      <c r="D34" s="21">
        <v>21</v>
      </c>
      <c r="E34" s="18"/>
      <c r="F34" s="11" t="s">
        <v>0</v>
      </c>
      <c r="G34" s="7" t="s">
        <v>708</v>
      </c>
      <c r="H34" s="4" t="s">
        <v>153</v>
      </c>
      <c r="I34" s="73" t="s">
        <v>425</v>
      </c>
      <c r="J34" s="38"/>
      <c r="K34" s="38" t="s">
        <v>276</v>
      </c>
      <c r="L34" s="39">
        <v>250</v>
      </c>
      <c r="M34" s="26"/>
      <c r="N34" s="4" t="s">
        <v>20</v>
      </c>
      <c r="O34" s="23" t="s">
        <v>7</v>
      </c>
      <c r="P34" s="9" t="str">
        <f t="shared" si="1"/>
        <v>-----</v>
      </c>
      <c r="Q34" s="75"/>
      <c r="R34" s="64"/>
      <c r="T34" s="40" t="str">
        <f t="shared" si="29"/>
        <v>Plano AnualRealizada</v>
      </c>
      <c r="U34" s="40" t="str">
        <f t="shared" si="30"/>
        <v>Plano AnualCultura</v>
      </c>
    </row>
    <row r="35" spans="1:21" ht="15" customHeight="1">
      <c r="A35" s="32" t="str">
        <f t="shared" si="27"/>
        <v/>
      </c>
      <c r="B35" s="30"/>
      <c r="C35" s="59" t="s">
        <v>149</v>
      </c>
      <c r="D35" s="21">
        <v>22</v>
      </c>
      <c r="E35" s="18"/>
      <c r="F35" s="11" t="s">
        <v>1</v>
      </c>
      <c r="G35" s="7" t="s">
        <v>306</v>
      </c>
      <c r="H35" s="4" t="s">
        <v>11</v>
      </c>
      <c r="I35" s="73" t="s">
        <v>424</v>
      </c>
      <c r="J35" s="38"/>
      <c r="K35" s="38" t="s">
        <v>276</v>
      </c>
      <c r="L35" s="39">
        <v>50</v>
      </c>
      <c r="M35" s="26"/>
      <c r="N35" s="4" t="s">
        <v>20</v>
      </c>
      <c r="O35" s="23" t="s">
        <v>7</v>
      </c>
      <c r="P35" s="9" t="str">
        <f t="shared" ref="P35:P42" si="31">IF(O35="Cancelada","Inserir o motivo",IF(O35="Alterada","Inserir o motivo",IF(O35="Definida","situação a alterar",IF(O35="","",IF(O35="Por definir","sem data marcada",IF(O35="Realizada","-----"))))))</f>
        <v>-----</v>
      </c>
      <c r="Q35" s="75"/>
      <c r="R35" s="64"/>
      <c r="T35" s="40" t="str">
        <f t="shared" si="29"/>
        <v>Plano AnualRealizada</v>
      </c>
      <c r="U35" s="40" t="str">
        <f t="shared" si="30"/>
        <v>Plano AnualDesporto</v>
      </c>
    </row>
    <row r="36" spans="1:21" ht="15" customHeight="1">
      <c r="A36" s="32" t="str">
        <f t="shared" si="27"/>
        <v/>
      </c>
      <c r="B36" s="30"/>
      <c r="C36" s="59" t="s">
        <v>149</v>
      </c>
      <c r="D36" s="21">
        <v>23</v>
      </c>
      <c r="E36" s="18"/>
      <c r="F36" s="11" t="s">
        <v>2</v>
      </c>
      <c r="G36" s="7"/>
      <c r="H36" s="4"/>
      <c r="I36" s="73"/>
      <c r="J36" s="38"/>
      <c r="K36" s="38" t="s">
        <v>276</v>
      </c>
      <c r="L36" s="39">
        <v>50</v>
      </c>
      <c r="M36" s="26"/>
      <c r="N36" s="4"/>
      <c r="O36" s="23"/>
      <c r="P36" s="9" t="str">
        <f t="shared" si="31"/>
        <v/>
      </c>
      <c r="Q36" s="75"/>
      <c r="R36" s="64"/>
      <c r="T36" s="40" t="str">
        <f t="shared" si="29"/>
        <v/>
      </c>
      <c r="U36" s="40" t="str">
        <f t="shared" si="30"/>
        <v/>
      </c>
    </row>
    <row r="37" spans="1:21" ht="15" customHeight="1">
      <c r="A37" s="32" t="str">
        <f t="shared" si="27"/>
        <v/>
      </c>
      <c r="B37" s="30"/>
      <c r="C37" s="59" t="s">
        <v>149</v>
      </c>
      <c r="D37" s="21">
        <v>24</v>
      </c>
      <c r="E37" s="18"/>
      <c r="F37" s="11" t="s">
        <v>3</v>
      </c>
      <c r="G37" s="7"/>
      <c r="H37" s="4"/>
      <c r="I37" s="73"/>
      <c r="J37" s="38"/>
      <c r="K37" s="38" t="s">
        <v>276</v>
      </c>
      <c r="L37" s="39">
        <v>50</v>
      </c>
      <c r="M37" s="26"/>
      <c r="N37" s="4"/>
      <c r="O37" s="23"/>
      <c r="P37" s="9" t="str">
        <f t="shared" si="31"/>
        <v/>
      </c>
      <c r="Q37" s="75"/>
      <c r="R37" s="64"/>
      <c r="T37" s="40" t="str">
        <f t="shared" si="29"/>
        <v/>
      </c>
      <c r="U37" s="40" t="str">
        <f t="shared" si="30"/>
        <v/>
      </c>
    </row>
    <row r="38" spans="1:21" ht="15" customHeight="1">
      <c r="A38" s="32" t="str">
        <f t="shared" si="27"/>
        <v/>
      </c>
      <c r="B38" s="30"/>
      <c r="C38" s="59" t="s">
        <v>149</v>
      </c>
      <c r="D38" s="21">
        <v>25</v>
      </c>
      <c r="E38" s="18"/>
      <c r="F38" s="11" t="s">
        <v>4</v>
      </c>
      <c r="G38" s="7"/>
      <c r="H38" s="4"/>
      <c r="I38" s="73"/>
      <c r="J38" s="38"/>
      <c r="K38" s="38" t="s">
        <v>276</v>
      </c>
      <c r="L38" s="39">
        <v>50</v>
      </c>
      <c r="M38" s="26"/>
      <c r="N38" s="4"/>
      <c r="O38" s="23"/>
      <c r="P38" s="9" t="str">
        <f t="shared" si="31"/>
        <v/>
      </c>
      <c r="Q38" s="75"/>
      <c r="R38" s="64"/>
      <c r="T38" s="40" t="str">
        <f t="shared" si="29"/>
        <v/>
      </c>
      <c r="U38" s="40" t="str">
        <f t="shared" si="30"/>
        <v/>
      </c>
    </row>
    <row r="39" spans="1:21" ht="15" customHeight="1">
      <c r="A39" s="32" t="str">
        <f t="shared" si="27"/>
        <v/>
      </c>
      <c r="B39" s="30"/>
      <c r="C39" s="59" t="s">
        <v>149</v>
      </c>
      <c r="D39" s="21">
        <v>26</v>
      </c>
      <c r="E39" s="18"/>
      <c r="F39" s="11" t="s">
        <v>5</v>
      </c>
      <c r="G39" s="7"/>
      <c r="H39" s="4"/>
      <c r="I39" s="73"/>
      <c r="J39" s="38"/>
      <c r="K39" s="38" t="s">
        <v>276</v>
      </c>
      <c r="L39" s="39">
        <v>50</v>
      </c>
      <c r="M39" s="26"/>
      <c r="N39" s="4"/>
      <c r="O39" s="23"/>
      <c r="P39" s="9" t="str">
        <f t="shared" si="31"/>
        <v/>
      </c>
      <c r="Q39" s="75"/>
      <c r="R39" s="64"/>
      <c r="T39" s="40" t="str">
        <f t="shared" si="29"/>
        <v/>
      </c>
      <c r="U39" s="40" t="str">
        <f t="shared" si="30"/>
        <v/>
      </c>
    </row>
    <row r="40" spans="1:21" ht="15" customHeight="1">
      <c r="A40" s="32" t="str">
        <f t="shared" si="27"/>
        <v/>
      </c>
      <c r="B40" s="30"/>
      <c r="C40" s="59" t="s">
        <v>149</v>
      </c>
      <c r="D40" s="21">
        <v>27</v>
      </c>
      <c r="E40" s="18"/>
      <c r="F40" s="11" t="s">
        <v>6</v>
      </c>
      <c r="G40" s="7"/>
      <c r="H40" s="4"/>
      <c r="I40" s="73"/>
      <c r="J40" s="38"/>
      <c r="K40" s="38" t="s">
        <v>276</v>
      </c>
      <c r="L40" s="39">
        <v>50</v>
      </c>
      <c r="M40" s="26"/>
      <c r="N40" s="4"/>
      <c r="O40" s="23"/>
      <c r="P40" s="9" t="str">
        <f t="shared" si="31"/>
        <v/>
      </c>
      <c r="Q40" s="75"/>
      <c r="R40" s="64"/>
      <c r="T40" s="40" t="str">
        <f t="shared" si="29"/>
        <v/>
      </c>
      <c r="U40" s="40" t="str">
        <f t="shared" si="30"/>
        <v/>
      </c>
    </row>
    <row r="41" spans="1:21" ht="15" customHeight="1">
      <c r="A41" s="32" t="str">
        <f t="shared" si="27"/>
        <v/>
      </c>
      <c r="B41" s="30"/>
      <c r="C41" s="59" t="s">
        <v>149</v>
      </c>
      <c r="D41" s="21">
        <v>28</v>
      </c>
      <c r="E41" s="18"/>
      <c r="F41" s="11" t="s">
        <v>0</v>
      </c>
      <c r="G41" s="7"/>
      <c r="H41" s="4"/>
      <c r="I41" s="73"/>
      <c r="J41" s="38"/>
      <c r="K41" s="38" t="s">
        <v>276</v>
      </c>
      <c r="L41" s="39">
        <v>50</v>
      </c>
      <c r="M41" s="26"/>
      <c r="N41" s="4"/>
      <c r="O41" s="23"/>
      <c r="P41" s="9" t="str">
        <f t="shared" si="31"/>
        <v/>
      </c>
      <c r="Q41" s="75"/>
      <c r="R41" s="64"/>
      <c r="T41" s="40" t="str">
        <f t="shared" si="29"/>
        <v/>
      </c>
      <c r="U41" s="40" t="str">
        <f t="shared" si="30"/>
        <v/>
      </c>
    </row>
    <row r="42" spans="1:21" ht="15" customHeight="1">
      <c r="A42" s="32" t="str">
        <f t="shared" si="27"/>
        <v/>
      </c>
      <c r="B42" s="30"/>
      <c r="C42" s="59" t="s">
        <v>149</v>
      </c>
      <c r="D42" s="21">
        <v>29</v>
      </c>
      <c r="E42" s="18"/>
      <c r="F42" s="11" t="s">
        <v>1</v>
      </c>
      <c r="G42" s="7"/>
      <c r="H42" s="4"/>
      <c r="I42" s="73"/>
      <c r="J42" s="38"/>
      <c r="K42" s="38" t="s">
        <v>276</v>
      </c>
      <c r="L42" s="39">
        <v>50</v>
      </c>
      <c r="M42" s="26"/>
      <c r="N42" s="4"/>
      <c r="O42" s="23"/>
      <c r="P42" s="9" t="str">
        <f t="shared" si="31"/>
        <v/>
      </c>
      <c r="Q42" s="75"/>
      <c r="R42" s="64"/>
      <c r="T42" s="40" t="str">
        <f t="shared" si="29"/>
        <v/>
      </c>
      <c r="U42" s="40" t="str">
        <f t="shared" si="30"/>
        <v/>
      </c>
    </row>
    <row r="43" spans="1:21" ht="15" customHeight="1">
      <c r="A43" s="32" t="str">
        <f t="shared" si="27"/>
        <v/>
      </c>
      <c r="B43" s="30"/>
      <c r="C43" s="59" t="s">
        <v>149</v>
      </c>
      <c r="D43" s="21">
        <v>30</v>
      </c>
      <c r="E43" s="18"/>
      <c r="F43" s="11" t="s">
        <v>2</v>
      </c>
      <c r="G43" s="7"/>
      <c r="H43" s="4"/>
      <c r="I43" s="73"/>
      <c r="J43" s="38"/>
      <c r="K43" s="38" t="s">
        <v>276</v>
      </c>
      <c r="L43" s="39">
        <v>50</v>
      </c>
      <c r="M43" s="26"/>
      <c r="N43" s="4"/>
      <c r="O43" s="23"/>
      <c r="P43" s="9" t="str">
        <f t="shared" si="1"/>
        <v/>
      </c>
      <c r="Q43" s="75"/>
      <c r="R43" s="64"/>
      <c r="T43" s="40" t="str">
        <f t="shared" si="29"/>
        <v/>
      </c>
      <c r="U43" s="40" t="str">
        <f t="shared" si="30"/>
        <v/>
      </c>
    </row>
    <row r="44" spans="1:21" ht="15" customHeight="1">
      <c r="A44" s="32" t="str">
        <f t="shared" si="6"/>
        <v/>
      </c>
      <c r="B44" s="30"/>
      <c r="C44" s="59" t="s">
        <v>149</v>
      </c>
      <c r="D44" s="21">
        <v>31</v>
      </c>
      <c r="E44" s="18"/>
      <c r="F44" s="11" t="s">
        <v>3</v>
      </c>
      <c r="G44" s="7"/>
      <c r="H44" s="4"/>
      <c r="I44" s="73"/>
      <c r="J44" s="38"/>
      <c r="K44" s="38" t="s">
        <v>276</v>
      </c>
      <c r="L44" s="39">
        <v>500</v>
      </c>
      <c r="M44" s="26"/>
      <c r="N44" s="4"/>
      <c r="O44" s="23"/>
      <c r="P44" s="9" t="str">
        <f t="shared" si="1"/>
        <v/>
      </c>
      <c r="Q44" s="75"/>
      <c r="R44" s="64"/>
      <c r="T44" s="40" t="str">
        <f t="shared" si="7"/>
        <v/>
      </c>
      <c r="U44" s="40" t="str">
        <f t="shared" si="8"/>
        <v/>
      </c>
    </row>
    <row r="45" spans="1:21" ht="15" customHeight="1">
      <c r="A45" s="32" t="str">
        <f t="shared" si="6"/>
        <v/>
      </c>
      <c r="B45" s="30"/>
      <c r="C45" s="59" t="s">
        <v>149</v>
      </c>
      <c r="D45" s="21"/>
      <c r="E45" s="18"/>
      <c r="F45" s="11"/>
      <c r="G45" s="7"/>
      <c r="H45" s="4"/>
      <c r="I45" s="73"/>
      <c r="J45" s="38"/>
      <c r="K45" s="38" t="s">
        <v>276</v>
      </c>
      <c r="L45" s="39">
        <v>50</v>
      </c>
      <c r="M45" s="26"/>
      <c r="N45" s="4"/>
      <c r="O45" s="23"/>
      <c r="P45" s="9" t="str">
        <f t="shared" si="1"/>
        <v/>
      </c>
      <c r="Q45" s="75"/>
      <c r="R45" s="64"/>
      <c r="T45" s="40" t="str">
        <f t="shared" si="7"/>
        <v/>
      </c>
      <c r="U45" s="40" t="str">
        <f t="shared" si="8"/>
        <v/>
      </c>
    </row>
    <row r="46" spans="1:21" ht="15" customHeight="1">
      <c r="A46" s="32" t="str">
        <f t="shared" si="6"/>
        <v/>
      </c>
      <c r="B46" s="30"/>
      <c r="C46" s="59" t="s">
        <v>149</v>
      </c>
      <c r="D46" s="21"/>
      <c r="E46" s="18"/>
      <c r="F46" s="11"/>
      <c r="G46" s="7"/>
      <c r="H46" s="4"/>
      <c r="I46" s="73"/>
      <c r="J46" s="38"/>
      <c r="K46" s="38" t="s">
        <v>276</v>
      </c>
      <c r="L46" s="39">
        <v>15</v>
      </c>
      <c r="M46" s="26"/>
      <c r="N46" s="4"/>
      <c r="O46" s="23"/>
      <c r="P46" s="9" t="str">
        <f t="shared" si="1"/>
        <v/>
      </c>
      <c r="Q46" s="75"/>
      <c r="R46" s="64"/>
      <c r="T46" s="40" t="str">
        <f t="shared" si="7"/>
        <v/>
      </c>
      <c r="U46" s="40" t="str">
        <f t="shared" si="8"/>
        <v/>
      </c>
    </row>
    <row r="47" spans="1:21" ht="15" customHeight="1">
      <c r="A47" s="32" t="str">
        <f t="shared" si="6"/>
        <v/>
      </c>
      <c r="B47" s="30"/>
      <c r="C47" s="59" t="s">
        <v>149</v>
      </c>
      <c r="D47" s="21"/>
      <c r="E47" s="18"/>
      <c r="F47" s="11"/>
      <c r="G47" s="7"/>
      <c r="H47" s="4"/>
      <c r="I47" s="73"/>
      <c r="J47" s="38"/>
      <c r="K47" s="38" t="s">
        <v>276</v>
      </c>
      <c r="L47" s="39"/>
      <c r="M47" s="26"/>
      <c r="N47" s="4"/>
      <c r="O47" s="23"/>
      <c r="P47" s="9" t="str">
        <f t="shared" si="1"/>
        <v/>
      </c>
      <c r="Q47" s="75"/>
      <c r="R47" s="64"/>
      <c r="T47" s="40" t="str">
        <f t="shared" si="7"/>
        <v/>
      </c>
      <c r="U47" s="40" t="str">
        <f t="shared" si="8"/>
        <v/>
      </c>
    </row>
    <row r="48" spans="1:21" ht="15" customHeight="1">
      <c r="A48" s="32" t="str">
        <f t="shared" si="6"/>
        <v/>
      </c>
      <c r="B48" s="30"/>
      <c r="C48" s="59" t="s">
        <v>149</v>
      </c>
      <c r="D48" s="21"/>
      <c r="E48" s="18"/>
      <c r="F48" s="11"/>
      <c r="G48" s="7"/>
      <c r="H48" s="4"/>
      <c r="I48" s="73"/>
      <c r="J48" s="38"/>
      <c r="K48" s="38" t="s">
        <v>276</v>
      </c>
      <c r="L48" s="39">
        <v>20</v>
      </c>
      <c r="M48" s="26"/>
      <c r="N48" s="4"/>
      <c r="O48" s="23"/>
      <c r="P48" s="9" t="str">
        <f t="shared" si="1"/>
        <v/>
      </c>
      <c r="Q48" s="75"/>
      <c r="R48" s="64"/>
      <c r="T48" s="40" t="str">
        <f t="shared" si="7"/>
        <v/>
      </c>
      <c r="U48" s="40" t="str">
        <f t="shared" si="8"/>
        <v/>
      </c>
    </row>
    <row r="49" spans="1:21" ht="15" customHeight="1">
      <c r="A49" s="32" t="str">
        <f t="shared" si="6"/>
        <v/>
      </c>
      <c r="B49" s="30"/>
      <c r="C49" s="59" t="s">
        <v>149</v>
      </c>
      <c r="D49" s="21"/>
      <c r="E49" s="18"/>
      <c r="F49" s="11"/>
      <c r="G49" s="7"/>
      <c r="H49" s="4"/>
      <c r="I49" s="73"/>
      <c r="J49" s="38"/>
      <c r="K49" s="38" t="s">
        <v>276</v>
      </c>
      <c r="L49" s="39">
        <v>1000</v>
      </c>
      <c r="M49" s="26"/>
      <c r="N49" s="4"/>
      <c r="O49" s="23"/>
      <c r="P49" s="9" t="str">
        <f t="shared" si="1"/>
        <v/>
      </c>
      <c r="Q49" s="75"/>
      <c r="R49" s="64"/>
      <c r="T49" s="40" t="str">
        <f t="shared" si="7"/>
        <v/>
      </c>
      <c r="U49" s="40" t="str">
        <f t="shared" si="8"/>
        <v/>
      </c>
    </row>
    <row r="50" spans="1:21" ht="15" customHeight="1">
      <c r="A50" s="32" t="str">
        <f t="shared" si="6"/>
        <v/>
      </c>
      <c r="B50" s="30"/>
      <c r="C50" s="59" t="s">
        <v>149</v>
      </c>
      <c r="D50" s="21"/>
      <c r="E50" s="18"/>
      <c r="F50" s="11"/>
      <c r="G50" s="7"/>
      <c r="H50" s="4"/>
      <c r="I50" s="73"/>
      <c r="J50" s="38"/>
      <c r="K50" s="38" t="s">
        <v>276</v>
      </c>
      <c r="L50" s="39">
        <v>15</v>
      </c>
      <c r="M50" s="26"/>
      <c r="N50" s="4"/>
      <c r="O50" s="23"/>
      <c r="P50" s="9" t="str">
        <f t="shared" si="1"/>
        <v/>
      </c>
      <c r="Q50" s="75"/>
      <c r="R50" s="64"/>
      <c r="T50" s="40" t="str">
        <f t="shared" si="7"/>
        <v/>
      </c>
      <c r="U50" s="40" t="str">
        <f t="shared" si="8"/>
        <v/>
      </c>
    </row>
    <row r="51" spans="1:21" ht="4.5" customHeight="1">
      <c r="A51" s="33" t="str">
        <f>IF(B51="","",)</f>
        <v/>
      </c>
      <c r="B51" s="31"/>
      <c r="C51" s="37"/>
      <c r="D51" s="17"/>
      <c r="E51" s="19"/>
      <c r="F51" s="12"/>
      <c r="G51" s="13"/>
      <c r="H51" s="14"/>
      <c r="I51" s="72"/>
      <c r="J51" s="36"/>
      <c r="K51" s="36"/>
      <c r="L51" s="36"/>
      <c r="M51" s="27"/>
      <c r="N51" s="14"/>
      <c r="O51" s="24"/>
      <c r="P51" s="15" t="str">
        <f t="shared" si="1"/>
        <v/>
      </c>
      <c r="Q51" s="76"/>
      <c r="R51" s="66"/>
      <c r="T51" s="42" t="str">
        <f t="shared" si="7"/>
        <v/>
      </c>
      <c r="U51" s="42" t="str">
        <f t="shared" si="8"/>
        <v/>
      </c>
    </row>
    <row r="52" spans="1:21" ht="15" customHeight="1">
      <c r="F52" s="2"/>
      <c r="L52" s="61"/>
      <c r="O52" s="2"/>
      <c r="P52" s="2"/>
      <c r="Q52" s="67"/>
      <c r="R52" s="67"/>
    </row>
    <row r="53" spans="1:21">
      <c r="B53" s="29" t="s">
        <v>133</v>
      </c>
      <c r="C53" s="43" t="s">
        <v>138</v>
      </c>
      <c r="D53" s="46">
        <v>1</v>
      </c>
      <c r="E53" s="47" t="s">
        <v>79</v>
      </c>
      <c r="F53" s="45" t="s">
        <v>5</v>
      </c>
      <c r="G53" s="69" t="s">
        <v>471</v>
      </c>
      <c r="H53" s="44" t="s">
        <v>75</v>
      </c>
      <c r="I53" s="71" t="s">
        <v>385</v>
      </c>
      <c r="K53" s="51" t="s">
        <v>154</v>
      </c>
      <c r="N53" s="44" t="s">
        <v>21</v>
      </c>
      <c r="O53" s="44" t="s">
        <v>8</v>
      </c>
      <c r="P53" s="44" t="s">
        <v>51</v>
      </c>
      <c r="Q53" s="68" t="s">
        <v>408</v>
      </c>
      <c r="R53" s="67"/>
    </row>
    <row r="54" spans="1:21">
      <c r="B54" s="29" t="s">
        <v>293</v>
      </c>
      <c r="C54" s="43" t="s">
        <v>139</v>
      </c>
      <c r="D54" s="46">
        <v>2</v>
      </c>
      <c r="E54" s="47" t="s">
        <v>76</v>
      </c>
      <c r="F54" s="45" t="s">
        <v>6</v>
      </c>
      <c r="G54" s="100" t="s">
        <v>719</v>
      </c>
      <c r="H54" s="44" t="s">
        <v>14</v>
      </c>
      <c r="I54" s="71" t="s">
        <v>411</v>
      </c>
      <c r="K54" s="51" t="s">
        <v>155</v>
      </c>
      <c r="N54" s="44" t="s">
        <v>84</v>
      </c>
      <c r="O54" s="44" t="s">
        <v>50</v>
      </c>
      <c r="P54" s="44" t="s">
        <v>52</v>
      </c>
      <c r="Q54" s="68" t="s">
        <v>409</v>
      </c>
      <c r="R54" s="67"/>
    </row>
    <row r="55" spans="1:21">
      <c r="B55" s="29"/>
      <c r="C55" s="43" t="s">
        <v>140</v>
      </c>
      <c r="D55" s="46">
        <v>3</v>
      </c>
      <c r="E55" s="47" t="s">
        <v>80</v>
      </c>
      <c r="F55" s="45" t="s">
        <v>0</v>
      </c>
      <c r="G55" s="100" t="s">
        <v>718</v>
      </c>
      <c r="H55" s="44" t="s">
        <v>15</v>
      </c>
      <c r="I55" s="71" t="s">
        <v>410</v>
      </c>
      <c r="K55" s="51" t="s">
        <v>278</v>
      </c>
      <c r="N55" s="44" t="s">
        <v>20</v>
      </c>
      <c r="O55" s="44" t="s">
        <v>24</v>
      </c>
      <c r="P55" s="44" t="s">
        <v>53</v>
      </c>
      <c r="Q55" s="67"/>
      <c r="R55" s="67"/>
    </row>
    <row r="56" spans="1:21">
      <c r="B56" s="29"/>
      <c r="C56" s="43" t="s">
        <v>141</v>
      </c>
      <c r="D56" s="46">
        <v>4</v>
      </c>
      <c r="E56" s="47" t="s">
        <v>81</v>
      </c>
      <c r="F56" s="45" t="s">
        <v>1</v>
      </c>
      <c r="G56" s="100" t="s">
        <v>713</v>
      </c>
      <c r="H56" s="44" t="s">
        <v>153</v>
      </c>
      <c r="I56" s="71" t="s">
        <v>412</v>
      </c>
      <c r="K56" s="51" t="s">
        <v>279</v>
      </c>
      <c r="N56" s="52"/>
      <c r="O56" s="44" t="s">
        <v>22</v>
      </c>
      <c r="P56" s="44" t="s">
        <v>30</v>
      </c>
      <c r="Q56" s="67"/>
      <c r="R56" s="67"/>
    </row>
    <row r="57" spans="1:21">
      <c r="B57" s="29"/>
      <c r="C57" s="43" t="s">
        <v>142</v>
      </c>
      <c r="D57" s="46">
        <v>5</v>
      </c>
      <c r="E57" s="47" t="s">
        <v>82</v>
      </c>
      <c r="F57" s="45" t="s">
        <v>2</v>
      </c>
      <c r="G57" s="100" t="s">
        <v>708</v>
      </c>
      <c r="H57" s="44" t="s">
        <v>11</v>
      </c>
      <c r="I57" s="71" t="s">
        <v>318</v>
      </c>
      <c r="K57" s="51" t="s">
        <v>276</v>
      </c>
      <c r="N57" s="52"/>
      <c r="O57" s="44" t="s">
        <v>7</v>
      </c>
      <c r="P57" s="44" t="s">
        <v>35</v>
      </c>
      <c r="Q57" s="67"/>
      <c r="R57" s="67"/>
    </row>
    <row r="58" spans="1:21">
      <c r="C58" s="43" t="s">
        <v>143</v>
      </c>
      <c r="D58" s="46">
        <v>6</v>
      </c>
      <c r="E58" s="47" t="s">
        <v>83</v>
      </c>
      <c r="F58" s="45" t="s">
        <v>3</v>
      </c>
      <c r="G58" s="100" t="s">
        <v>707</v>
      </c>
      <c r="H58" s="44" t="s">
        <v>18</v>
      </c>
      <c r="I58" s="71" t="s">
        <v>413</v>
      </c>
      <c r="K58" s="51" t="s">
        <v>280</v>
      </c>
      <c r="N58" s="52"/>
      <c r="O58" s="53"/>
      <c r="P58" s="44" t="s">
        <v>31</v>
      </c>
      <c r="Q58" s="67"/>
      <c r="R58" s="67"/>
    </row>
    <row r="59" spans="1:21">
      <c r="C59" s="43" t="s">
        <v>144</v>
      </c>
      <c r="D59" s="46">
        <v>7</v>
      </c>
      <c r="E59" s="47" t="s">
        <v>85</v>
      </c>
      <c r="F59" s="45" t="s">
        <v>4</v>
      </c>
      <c r="G59" s="100" t="s">
        <v>699</v>
      </c>
      <c r="H59" s="44" t="s">
        <v>17</v>
      </c>
      <c r="I59" s="71" t="s">
        <v>415</v>
      </c>
      <c r="K59" s="51" t="s">
        <v>281</v>
      </c>
      <c r="O59" s="2"/>
      <c r="P59" s="2"/>
      <c r="Q59" s="67"/>
      <c r="R59" s="67"/>
    </row>
    <row r="60" spans="1:21">
      <c r="C60" s="43" t="s">
        <v>145</v>
      </c>
      <c r="D60" s="46">
        <v>8</v>
      </c>
      <c r="E60" s="47" t="s">
        <v>86</v>
      </c>
      <c r="F60" s="45" t="s">
        <v>38</v>
      </c>
      <c r="G60" s="69" t="s">
        <v>465</v>
      </c>
      <c r="H60" s="44" t="s">
        <v>152</v>
      </c>
      <c r="I60" s="71" t="s">
        <v>414</v>
      </c>
      <c r="O60" s="2"/>
      <c r="P60" s="2"/>
      <c r="Q60" s="67"/>
      <c r="R60" s="67"/>
    </row>
    <row r="61" spans="1:21">
      <c r="C61" s="43" t="s">
        <v>146</v>
      </c>
      <c r="D61" s="46">
        <v>9</v>
      </c>
      <c r="E61" s="47" t="s">
        <v>87</v>
      </c>
      <c r="G61" s="69" t="s">
        <v>361</v>
      </c>
      <c r="H61" s="44" t="s">
        <v>16</v>
      </c>
      <c r="I61" s="71" t="s">
        <v>445</v>
      </c>
      <c r="P61" s="2"/>
      <c r="Q61" s="67"/>
      <c r="R61" s="67"/>
    </row>
    <row r="62" spans="1:21">
      <c r="C62" s="43" t="s">
        <v>147</v>
      </c>
      <c r="D62" s="46">
        <v>10</v>
      </c>
      <c r="E62" s="47" t="s">
        <v>88</v>
      </c>
      <c r="G62" s="69" t="s">
        <v>368</v>
      </c>
      <c r="H62" s="44" t="s">
        <v>13</v>
      </c>
      <c r="I62" s="71" t="s">
        <v>376</v>
      </c>
      <c r="P62" s="2"/>
      <c r="Q62" s="67"/>
      <c r="R62" s="67"/>
    </row>
    <row r="63" spans="1:21">
      <c r="C63" s="43" t="s">
        <v>148</v>
      </c>
      <c r="D63" s="46">
        <v>11</v>
      </c>
      <c r="E63" s="47" t="s">
        <v>89</v>
      </c>
      <c r="F63" s="3"/>
      <c r="G63" s="69" t="s">
        <v>161</v>
      </c>
      <c r="H63" s="44" t="s">
        <v>12</v>
      </c>
      <c r="I63" s="71" t="s">
        <v>447</v>
      </c>
      <c r="P63" s="2"/>
      <c r="Q63" s="67"/>
      <c r="R63" s="67"/>
    </row>
    <row r="64" spans="1:21">
      <c r="C64" s="43" t="s">
        <v>149</v>
      </c>
      <c r="D64" s="46">
        <v>12</v>
      </c>
      <c r="E64" s="47" t="s">
        <v>90</v>
      </c>
      <c r="F64" s="3"/>
      <c r="G64" s="69" t="s">
        <v>162</v>
      </c>
      <c r="I64" s="71" t="s">
        <v>440</v>
      </c>
      <c r="Q64" s="67"/>
      <c r="R64" s="67"/>
    </row>
    <row r="65" spans="4:18">
      <c r="D65" s="48">
        <v>13</v>
      </c>
      <c r="E65" s="49" t="s">
        <v>91</v>
      </c>
      <c r="F65" s="3"/>
      <c r="G65" s="69" t="s">
        <v>163</v>
      </c>
      <c r="I65" s="71" t="s">
        <v>388</v>
      </c>
      <c r="Q65" s="67"/>
      <c r="R65" s="67"/>
    </row>
    <row r="66" spans="4:18">
      <c r="D66" s="48">
        <v>14</v>
      </c>
      <c r="E66" s="49" t="s">
        <v>92</v>
      </c>
      <c r="F66" s="3"/>
      <c r="G66" s="69" t="s">
        <v>164</v>
      </c>
      <c r="I66" s="71" t="s">
        <v>309</v>
      </c>
      <c r="Q66" s="67"/>
      <c r="R66" s="67"/>
    </row>
    <row r="67" spans="4:18">
      <c r="D67" s="48">
        <v>15</v>
      </c>
      <c r="E67" s="49" t="s">
        <v>93</v>
      </c>
      <c r="F67" s="3"/>
      <c r="G67" s="69" t="s">
        <v>165</v>
      </c>
      <c r="I67" s="71" t="s">
        <v>449</v>
      </c>
      <c r="Q67" s="67"/>
      <c r="R67" s="67"/>
    </row>
    <row r="68" spans="4:18">
      <c r="D68" s="48">
        <v>16</v>
      </c>
      <c r="E68" s="49" t="s">
        <v>95</v>
      </c>
      <c r="F68" s="3"/>
      <c r="G68" s="69" t="s">
        <v>166</v>
      </c>
      <c r="I68" s="71" t="s">
        <v>566</v>
      </c>
      <c r="Q68" s="67"/>
      <c r="R68" s="67"/>
    </row>
    <row r="69" spans="4:18">
      <c r="D69" s="48">
        <v>17</v>
      </c>
      <c r="E69" s="49" t="s">
        <v>96</v>
      </c>
      <c r="F69" s="3"/>
      <c r="G69" s="69" t="s">
        <v>167</v>
      </c>
      <c r="I69" s="71" t="s">
        <v>434</v>
      </c>
      <c r="Q69" s="67"/>
      <c r="R69" s="67"/>
    </row>
    <row r="70" spans="4:18">
      <c r="D70" s="48">
        <v>18</v>
      </c>
      <c r="E70" s="49" t="s">
        <v>77</v>
      </c>
      <c r="F70" s="3"/>
      <c r="G70" s="69" t="s">
        <v>487</v>
      </c>
      <c r="I70" s="71" t="s">
        <v>416</v>
      </c>
      <c r="Q70" s="67"/>
      <c r="R70" s="67"/>
    </row>
    <row r="71" spans="4:18">
      <c r="D71" s="48">
        <v>19</v>
      </c>
      <c r="E71" s="49" t="s">
        <v>78</v>
      </c>
      <c r="F71" s="3"/>
      <c r="G71" s="69" t="s">
        <v>451</v>
      </c>
      <c r="I71" s="71" t="s">
        <v>540</v>
      </c>
      <c r="Q71" s="67"/>
      <c r="R71" s="67"/>
    </row>
    <row r="72" spans="4:18">
      <c r="D72" s="48">
        <v>20</v>
      </c>
      <c r="E72" s="49" t="s">
        <v>97</v>
      </c>
      <c r="F72" s="3"/>
      <c r="G72" s="69" t="s">
        <v>63</v>
      </c>
      <c r="I72" s="71" t="s">
        <v>441</v>
      </c>
      <c r="Q72" s="67"/>
      <c r="R72" s="67"/>
    </row>
    <row r="73" spans="4:18">
      <c r="D73" s="48">
        <v>21</v>
      </c>
      <c r="E73" s="49" t="s">
        <v>97</v>
      </c>
      <c r="F73" s="3"/>
      <c r="G73" s="69" t="s">
        <v>486</v>
      </c>
      <c r="I73" s="71" t="s">
        <v>442</v>
      </c>
      <c r="Q73" s="67"/>
      <c r="R73" s="67"/>
    </row>
    <row r="74" spans="4:18">
      <c r="D74" s="48">
        <v>22</v>
      </c>
      <c r="E74" s="49" t="s">
        <v>98</v>
      </c>
      <c r="F74" s="3"/>
      <c r="G74" s="69" t="s">
        <v>168</v>
      </c>
      <c r="I74" s="71" t="s">
        <v>417</v>
      </c>
      <c r="Q74" s="67"/>
      <c r="R74" s="67"/>
    </row>
    <row r="75" spans="4:18">
      <c r="D75" s="48">
        <v>23</v>
      </c>
      <c r="E75" s="49" t="s">
        <v>99</v>
      </c>
      <c r="F75" s="3"/>
      <c r="G75" s="69" t="s">
        <v>340</v>
      </c>
      <c r="I75" s="71" t="s">
        <v>417</v>
      </c>
      <c r="Q75" s="67"/>
      <c r="R75" s="67"/>
    </row>
    <row r="76" spans="4:18">
      <c r="D76" s="48">
        <v>24</v>
      </c>
      <c r="E76" s="49" t="s">
        <v>100</v>
      </c>
      <c r="F76" s="3"/>
      <c r="G76" s="69" t="s">
        <v>485</v>
      </c>
      <c r="I76" s="71" t="s">
        <v>387</v>
      </c>
      <c r="Q76" s="67"/>
      <c r="R76" s="67"/>
    </row>
    <row r="77" spans="4:18">
      <c r="D77" s="48">
        <v>25</v>
      </c>
      <c r="E77" s="49" t="s">
        <v>101</v>
      </c>
      <c r="F77" s="3"/>
      <c r="G77" s="69" t="s">
        <v>169</v>
      </c>
      <c r="I77" s="71" t="s">
        <v>433</v>
      </c>
      <c r="Q77" s="67"/>
      <c r="R77" s="67"/>
    </row>
    <row r="78" spans="4:18">
      <c r="D78" s="48">
        <v>26</v>
      </c>
      <c r="E78" s="49" t="s">
        <v>102</v>
      </c>
      <c r="F78" s="3"/>
      <c r="G78" s="69" t="s">
        <v>169</v>
      </c>
      <c r="I78" s="71" t="s">
        <v>439</v>
      </c>
      <c r="Q78" s="67"/>
      <c r="R78" s="67"/>
    </row>
    <row r="79" spans="4:18">
      <c r="D79" s="48">
        <v>27</v>
      </c>
      <c r="E79" s="49" t="s">
        <v>103</v>
      </c>
      <c r="F79" s="3"/>
      <c r="G79" s="69" t="s">
        <v>169</v>
      </c>
      <c r="I79" s="71" t="s">
        <v>418</v>
      </c>
      <c r="Q79" s="67"/>
      <c r="R79" s="67"/>
    </row>
    <row r="80" spans="4:18">
      <c r="D80" s="48">
        <v>28</v>
      </c>
      <c r="E80" s="49" t="s">
        <v>104</v>
      </c>
      <c r="F80" s="3"/>
      <c r="G80" s="69" t="s">
        <v>129</v>
      </c>
      <c r="I80" s="71" t="s">
        <v>419</v>
      </c>
      <c r="Q80" s="67"/>
      <c r="R80" s="67"/>
    </row>
    <row r="81" spans="1:21">
      <c r="D81" s="48">
        <v>29</v>
      </c>
      <c r="E81" s="49" t="s">
        <v>105</v>
      </c>
      <c r="F81" s="3"/>
      <c r="G81" s="69" t="s">
        <v>112</v>
      </c>
      <c r="I81" s="71" t="s">
        <v>335</v>
      </c>
      <c r="Q81" s="67"/>
      <c r="R81" s="67"/>
    </row>
    <row r="82" spans="1:21">
      <c r="D82" s="48">
        <v>30</v>
      </c>
      <c r="E82" s="49" t="s">
        <v>106</v>
      </c>
      <c r="F82" s="3"/>
      <c r="G82" s="69" t="s">
        <v>484</v>
      </c>
      <c r="I82" s="71" t="s">
        <v>436</v>
      </c>
      <c r="Q82" s="67"/>
      <c r="R82" s="67"/>
    </row>
    <row r="83" spans="1:21">
      <c r="D83" s="48">
        <v>31</v>
      </c>
      <c r="E83" s="50" t="s">
        <v>107</v>
      </c>
      <c r="F83" s="3"/>
      <c r="G83" s="69" t="s">
        <v>475</v>
      </c>
      <c r="I83" s="71" t="s">
        <v>420</v>
      </c>
      <c r="Q83" s="67"/>
      <c r="R83" s="67"/>
    </row>
    <row r="84" spans="1:21">
      <c r="D84" s="48" t="s">
        <v>36</v>
      </c>
      <c r="E84" s="49"/>
      <c r="F84" s="3"/>
      <c r="G84" s="69" t="s">
        <v>170</v>
      </c>
      <c r="I84" s="71" t="s">
        <v>421</v>
      </c>
      <c r="Q84" s="67"/>
      <c r="R84" s="67"/>
    </row>
    <row r="85" spans="1:21">
      <c r="F85" s="3"/>
      <c r="G85" s="69" t="s">
        <v>308</v>
      </c>
      <c r="I85" s="71" t="s">
        <v>446</v>
      </c>
      <c r="Q85" s="67"/>
      <c r="R85" s="67"/>
    </row>
    <row r="86" spans="1:21">
      <c r="F86" s="3"/>
      <c r="G86" s="69" t="s">
        <v>394</v>
      </c>
      <c r="I86" s="71" t="s">
        <v>343</v>
      </c>
      <c r="Q86" s="67"/>
      <c r="R86" s="67"/>
    </row>
    <row r="87" spans="1:21">
      <c r="F87" s="3"/>
      <c r="G87" s="69" t="s">
        <v>483</v>
      </c>
      <c r="I87" s="71" t="s">
        <v>422</v>
      </c>
      <c r="Q87" s="67"/>
      <c r="R87" s="67"/>
    </row>
    <row r="88" spans="1:21">
      <c r="F88" s="3"/>
      <c r="G88" s="69" t="s">
        <v>284</v>
      </c>
      <c r="I88" s="71" t="s">
        <v>423</v>
      </c>
      <c r="Q88" s="67"/>
      <c r="R88" s="67"/>
    </row>
    <row r="89" spans="1:21">
      <c r="F89" s="3"/>
      <c r="G89" s="69" t="s">
        <v>464</v>
      </c>
      <c r="I89" s="71" t="s">
        <v>443</v>
      </c>
      <c r="Q89" s="67"/>
      <c r="R89" s="67"/>
    </row>
    <row r="90" spans="1:21">
      <c r="F90" s="3"/>
      <c r="G90" s="69" t="s">
        <v>470</v>
      </c>
      <c r="I90" s="71" t="s">
        <v>424</v>
      </c>
      <c r="Q90" s="67"/>
      <c r="R90" s="67"/>
    </row>
    <row r="91" spans="1:21">
      <c r="F91" s="3"/>
      <c r="G91" s="69" t="s">
        <v>171</v>
      </c>
      <c r="I91" s="71" t="s">
        <v>444</v>
      </c>
      <c r="Q91" s="67"/>
      <c r="R91" s="67"/>
    </row>
    <row r="92" spans="1:21">
      <c r="F92" s="3"/>
      <c r="G92" s="69" t="s">
        <v>172</v>
      </c>
      <c r="I92" s="71" t="s">
        <v>425</v>
      </c>
      <c r="Q92" s="67"/>
      <c r="R92" s="67"/>
    </row>
    <row r="93" spans="1:21" s="34" customFormat="1">
      <c r="A93"/>
      <c r="B93"/>
      <c r="C93"/>
      <c r="D93" s="20"/>
      <c r="E93" s="16"/>
      <c r="F93" s="3"/>
      <c r="G93" s="69" t="s">
        <v>67</v>
      </c>
      <c r="H93"/>
      <c r="I93" s="71" t="s">
        <v>426</v>
      </c>
      <c r="M93" s="25"/>
      <c r="N93"/>
      <c r="O93"/>
      <c r="P93" s="8"/>
      <c r="Q93"/>
      <c r="R93"/>
      <c r="S93"/>
      <c r="T93"/>
      <c r="U93"/>
    </row>
    <row r="94" spans="1:21" s="34" customFormat="1">
      <c r="A94"/>
      <c r="B94"/>
      <c r="C94"/>
      <c r="D94" s="20"/>
      <c r="E94" s="16"/>
      <c r="F94"/>
      <c r="G94" s="69" t="s">
        <v>173</v>
      </c>
      <c r="H94"/>
      <c r="I94" s="71" t="s">
        <v>427</v>
      </c>
      <c r="M94" s="25"/>
      <c r="N94"/>
      <c r="O94"/>
      <c r="P94" s="8"/>
      <c r="Q94"/>
      <c r="R94"/>
      <c r="S94"/>
      <c r="T94"/>
      <c r="U94"/>
    </row>
    <row r="95" spans="1:21" s="34" customFormat="1">
      <c r="A95"/>
      <c r="B95"/>
      <c r="C95"/>
      <c r="D95" s="20"/>
      <c r="E95" s="16"/>
      <c r="F95"/>
      <c r="G95" s="69" t="s">
        <v>374</v>
      </c>
      <c r="H95"/>
      <c r="I95" s="71" t="s">
        <v>428</v>
      </c>
      <c r="M95" s="25"/>
      <c r="N95"/>
      <c r="O95"/>
      <c r="P95" s="8"/>
      <c r="Q95"/>
      <c r="R95"/>
      <c r="S95"/>
      <c r="T95"/>
      <c r="U95"/>
    </row>
    <row r="96" spans="1:21" s="34" customFormat="1">
      <c r="A96"/>
      <c r="B96"/>
      <c r="C96"/>
      <c r="D96" s="20"/>
      <c r="E96" s="16"/>
      <c r="F96"/>
      <c r="G96" s="69" t="s">
        <v>351</v>
      </c>
      <c r="H96"/>
      <c r="I96" s="71" t="s">
        <v>429</v>
      </c>
      <c r="M96" s="25"/>
      <c r="N96"/>
      <c r="O96"/>
      <c r="P96" s="8"/>
      <c r="Q96"/>
      <c r="R96"/>
      <c r="S96"/>
      <c r="T96"/>
      <c r="U96"/>
    </row>
    <row r="97" spans="1:21" s="34" customFormat="1">
      <c r="A97"/>
      <c r="B97"/>
      <c r="C97"/>
      <c r="D97" s="20"/>
      <c r="E97" s="16"/>
      <c r="F97"/>
      <c r="G97" s="69" t="s">
        <v>354</v>
      </c>
      <c r="H97"/>
      <c r="I97" s="71" t="s">
        <v>430</v>
      </c>
      <c r="M97" s="25"/>
      <c r="N97"/>
      <c r="O97"/>
      <c r="P97" s="8"/>
      <c r="Q97"/>
      <c r="R97"/>
      <c r="S97"/>
      <c r="T97"/>
      <c r="U97"/>
    </row>
    <row r="98" spans="1:21" s="34" customFormat="1">
      <c r="A98"/>
      <c r="B98"/>
      <c r="C98"/>
      <c r="D98" s="20"/>
      <c r="E98" s="16"/>
      <c r="F98"/>
      <c r="G98" s="69" t="s">
        <v>353</v>
      </c>
      <c r="H98"/>
      <c r="I98" s="71" t="s">
        <v>431</v>
      </c>
      <c r="M98" s="25"/>
      <c r="N98"/>
      <c r="O98"/>
      <c r="P98" s="8"/>
      <c r="Q98"/>
      <c r="R98"/>
      <c r="S98"/>
      <c r="T98"/>
      <c r="U98"/>
    </row>
    <row r="99" spans="1:21" s="34" customFormat="1">
      <c r="A99"/>
      <c r="B99"/>
      <c r="C99"/>
      <c r="D99" s="20"/>
      <c r="E99" s="16"/>
      <c r="F99"/>
      <c r="G99" s="69" t="s">
        <v>174</v>
      </c>
      <c r="H99"/>
      <c r="I99" s="71" t="s">
        <v>448</v>
      </c>
      <c r="M99" s="25"/>
      <c r="N99"/>
      <c r="O99"/>
      <c r="P99" s="8"/>
      <c r="Q99"/>
      <c r="R99"/>
      <c r="S99"/>
      <c r="T99"/>
      <c r="U99"/>
    </row>
    <row r="100" spans="1:21" s="34" customFormat="1">
      <c r="A100"/>
      <c r="B100"/>
      <c r="C100"/>
      <c r="D100" s="20"/>
      <c r="E100" s="16"/>
      <c r="F100"/>
      <c r="G100" s="69" t="s">
        <v>325</v>
      </c>
      <c r="H100"/>
      <c r="I100" s="71" t="s">
        <v>378</v>
      </c>
      <c r="M100" s="25"/>
      <c r="N100"/>
      <c r="O100"/>
      <c r="P100" s="8"/>
      <c r="Q100"/>
      <c r="R100"/>
      <c r="S100"/>
      <c r="T100"/>
      <c r="U100"/>
    </row>
    <row r="101" spans="1:21" s="34" customFormat="1">
      <c r="A101"/>
      <c r="B101"/>
      <c r="C101"/>
      <c r="D101" s="20"/>
      <c r="E101" s="16"/>
      <c r="F101"/>
      <c r="G101" s="69" t="s">
        <v>437</v>
      </c>
      <c r="H101"/>
      <c r="M101" s="25"/>
      <c r="N101"/>
      <c r="O101"/>
      <c r="P101" s="8"/>
      <c r="Q101"/>
      <c r="R101"/>
      <c r="S101"/>
      <c r="T101"/>
      <c r="U101"/>
    </row>
    <row r="102" spans="1:21" s="34" customFormat="1">
      <c r="A102"/>
      <c r="B102"/>
      <c r="C102"/>
      <c r="D102" s="20"/>
      <c r="E102" s="16"/>
      <c r="F102"/>
      <c r="G102" s="69" t="s">
        <v>175</v>
      </c>
      <c r="H102"/>
      <c r="M102" s="25"/>
      <c r="N102"/>
      <c r="O102"/>
      <c r="P102" s="8"/>
      <c r="Q102"/>
      <c r="R102"/>
      <c r="S102"/>
      <c r="T102"/>
      <c r="U102"/>
    </row>
    <row r="103" spans="1:21" s="34" customFormat="1">
      <c r="A103"/>
      <c r="B103"/>
      <c r="C103"/>
      <c r="D103" s="20"/>
      <c r="E103" s="16"/>
      <c r="F103"/>
      <c r="G103" s="69" t="s">
        <v>113</v>
      </c>
      <c r="H103"/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176</v>
      </c>
      <c r="H104"/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177</v>
      </c>
      <c r="H105"/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55</v>
      </c>
      <c r="H106"/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283</v>
      </c>
      <c r="H107"/>
      <c r="M107" s="25"/>
      <c r="N107"/>
      <c r="O107"/>
      <c r="P107" s="8"/>
      <c r="Q107"/>
      <c r="R107"/>
      <c r="S107"/>
      <c r="T107"/>
      <c r="U107"/>
    </row>
    <row r="108" spans="1:21" s="34" customFormat="1">
      <c r="A108"/>
      <c r="B108"/>
      <c r="C108"/>
      <c r="D108" s="20"/>
      <c r="E108" s="16"/>
      <c r="F108"/>
      <c r="G108" s="69" t="s">
        <v>493</v>
      </c>
      <c r="H108"/>
      <c r="M108" s="25"/>
      <c r="N108"/>
      <c r="O108"/>
      <c r="P108" s="8"/>
      <c r="Q108"/>
      <c r="R108"/>
      <c r="S108"/>
      <c r="T108"/>
      <c r="U108"/>
    </row>
    <row r="109" spans="1:21">
      <c r="G109" s="69" t="s">
        <v>15</v>
      </c>
    </row>
    <row r="110" spans="1:21">
      <c r="G110" s="69" t="s">
        <v>178</v>
      </c>
    </row>
    <row r="111" spans="1:21">
      <c r="G111" s="69" t="s">
        <v>399</v>
      </c>
    </row>
    <row r="112" spans="1:21">
      <c r="G112" s="69" t="s">
        <v>179</v>
      </c>
    </row>
    <row r="113" spans="4:16">
      <c r="G113" s="69" t="s">
        <v>68</v>
      </c>
    </row>
    <row r="114" spans="4:16">
      <c r="G114" s="69" t="s">
        <v>490</v>
      </c>
    </row>
    <row r="115" spans="4:16">
      <c r="G115" s="69" t="s">
        <v>491</v>
      </c>
    </row>
    <row r="116" spans="4:16">
      <c r="G116" s="69" t="s">
        <v>492</v>
      </c>
    </row>
    <row r="117" spans="4:16">
      <c r="G117" s="69" t="s">
        <v>334</v>
      </c>
    </row>
    <row r="118" spans="4:16">
      <c r="D118"/>
      <c r="E118"/>
      <c r="G118" s="69" t="s">
        <v>477</v>
      </c>
      <c r="J118"/>
      <c r="K118"/>
      <c r="L118"/>
      <c r="M118"/>
      <c r="P118"/>
    </row>
    <row r="119" spans="4:16">
      <c r="D119"/>
      <c r="E119"/>
      <c r="G119" s="69" t="s">
        <v>478</v>
      </c>
      <c r="I119"/>
      <c r="J119"/>
      <c r="K119"/>
      <c r="L119"/>
      <c r="M119"/>
      <c r="P119"/>
    </row>
    <row r="120" spans="4:16">
      <c r="D120"/>
      <c r="E120"/>
      <c r="G120" s="69" t="s">
        <v>180</v>
      </c>
      <c r="I120"/>
      <c r="J120"/>
      <c r="K120"/>
      <c r="L120"/>
      <c r="M120"/>
      <c r="P120"/>
    </row>
    <row r="121" spans="4:16">
      <c r="D121"/>
      <c r="E121"/>
      <c r="G121" s="69" t="s">
        <v>479</v>
      </c>
      <c r="I121"/>
      <c r="J121"/>
      <c r="K121"/>
      <c r="L121"/>
      <c r="M121"/>
      <c r="P121"/>
    </row>
    <row r="122" spans="4:16">
      <c r="D122"/>
      <c r="E122"/>
      <c r="G122" s="69" t="s">
        <v>182</v>
      </c>
      <c r="I122"/>
      <c r="J122"/>
      <c r="K122"/>
      <c r="L122"/>
      <c r="M122"/>
      <c r="P122"/>
    </row>
    <row r="123" spans="4:16">
      <c r="D123"/>
      <c r="E123"/>
      <c r="G123" s="69" t="s">
        <v>480</v>
      </c>
      <c r="I123"/>
      <c r="J123"/>
      <c r="K123"/>
      <c r="L123"/>
      <c r="M123"/>
      <c r="P123"/>
    </row>
    <row r="124" spans="4:16">
      <c r="D124"/>
      <c r="E124"/>
      <c r="G124" s="69" t="s">
        <v>59</v>
      </c>
      <c r="I124"/>
      <c r="J124"/>
      <c r="K124"/>
      <c r="L124"/>
      <c r="M124"/>
      <c r="P124"/>
    </row>
    <row r="125" spans="4:16">
      <c r="D125"/>
      <c r="E125"/>
      <c r="G125" s="69" t="s">
        <v>456</v>
      </c>
      <c r="I125"/>
      <c r="J125"/>
      <c r="K125"/>
      <c r="L125"/>
      <c r="M125"/>
      <c r="P125"/>
    </row>
    <row r="126" spans="4:16">
      <c r="D126"/>
      <c r="E126"/>
      <c r="G126" s="69" t="s">
        <v>328</v>
      </c>
      <c r="I126"/>
      <c r="J126"/>
      <c r="K126"/>
      <c r="L126"/>
      <c r="M126"/>
      <c r="P126"/>
    </row>
    <row r="127" spans="4:16">
      <c r="D127"/>
      <c r="E127"/>
      <c r="G127" s="69" t="s">
        <v>319</v>
      </c>
      <c r="I127"/>
      <c r="J127"/>
      <c r="K127"/>
      <c r="L127"/>
      <c r="M127"/>
      <c r="P127"/>
    </row>
    <row r="128" spans="4:16">
      <c r="D128"/>
      <c r="E128"/>
      <c r="G128" s="69" t="s">
        <v>272</v>
      </c>
      <c r="I128"/>
      <c r="J128"/>
      <c r="K128"/>
      <c r="L128"/>
      <c r="M128"/>
      <c r="P128"/>
    </row>
    <row r="129" spans="4:16">
      <c r="D129"/>
      <c r="E129"/>
      <c r="G129" s="69" t="s">
        <v>462</v>
      </c>
      <c r="I129"/>
      <c r="J129"/>
      <c r="K129"/>
      <c r="L129"/>
      <c r="M129"/>
      <c r="P129"/>
    </row>
    <row r="130" spans="4:16">
      <c r="D130"/>
      <c r="E130"/>
      <c r="G130" s="69" t="s">
        <v>183</v>
      </c>
      <c r="I130"/>
      <c r="J130"/>
      <c r="K130"/>
      <c r="L130"/>
      <c r="M130"/>
      <c r="P130"/>
    </row>
    <row r="131" spans="4:16">
      <c r="D131"/>
      <c r="E131"/>
      <c r="G131" s="69" t="s">
        <v>184</v>
      </c>
      <c r="I131"/>
      <c r="J131"/>
      <c r="K131"/>
      <c r="L131"/>
      <c r="M131"/>
      <c r="P131"/>
    </row>
    <row r="132" spans="4:16">
      <c r="D132"/>
      <c r="E132"/>
      <c r="G132" s="69" t="s">
        <v>312</v>
      </c>
      <c r="I132"/>
      <c r="J132"/>
      <c r="K132"/>
      <c r="L132"/>
      <c r="M132"/>
      <c r="P132"/>
    </row>
    <row r="133" spans="4:16">
      <c r="D133"/>
      <c r="E133"/>
      <c r="G133" s="69" t="s">
        <v>369</v>
      </c>
      <c r="I133"/>
      <c r="J133"/>
      <c r="K133"/>
      <c r="L133"/>
      <c r="M133"/>
      <c r="P133"/>
    </row>
    <row r="134" spans="4:16">
      <c r="D134"/>
      <c r="E134"/>
      <c r="G134" s="69" t="s">
        <v>185</v>
      </c>
      <c r="I134"/>
      <c r="J134"/>
      <c r="K134"/>
      <c r="L134"/>
      <c r="M134"/>
      <c r="P134"/>
    </row>
    <row r="135" spans="4:16">
      <c r="D135"/>
      <c r="E135"/>
      <c r="G135" s="69" t="s">
        <v>186</v>
      </c>
      <c r="I135"/>
      <c r="J135"/>
      <c r="K135"/>
      <c r="L135"/>
      <c r="M135"/>
      <c r="P135"/>
    </row>
    <row r="136" spans="4:16">
      <c r="D136"/>
      <c r="E136"/>
      <c r="G136" s="69" t="s">
        <v>357</v>
      </c>
      <c r="I136"/>
      <c r="J136"/>
      <c r="K136"/>
      <c r="L136"/>
      <c r="M136"/>
      <c r="P136"/>
    </row>
    <row r="137" spans="4:16">
      <c r="D137"/>
      <c r="E137"/>
      <c r="G137" s="69" t="s">
        <v>332</v>
      </c>
      <c r="I137"/>
      <c r="J137"/>
      <c r="K137"/>
      <c r="L137"/>
      <c r="M137"/>
      <c r="P137"/>
    </row>
    <row r="138" spans="4:16">
      <c r="D138"/>
      <c r="E138"/>
      <c r="G138" s="69" t="s">
        <v>121</v>
      </c>
      <c r="I138"/>
      <c r="J138"/>
      <c r="K138"/>
      <c r="L138"/>
      <c r="M138"/>
      <c r="P138"/>
    </row>
    <row r="139" spans="4:16">
      <c r="D139"/>
      <c r="E139"/>
      <c r="G139" s="69" t="s">
        <v>187</v>
      </c>
      <c r="I139"/>
      <c r="J139"/>
      <c r="K139"/>
      <c r="L139"/>
      <c r="M139"/>
      <c r="P139"/>
    </row>
    <row r="140" spans="4:16">
      <c r="D140"/>
      <c r="E140"/>
      <c r="G140" s="69" t="s">
        <v>188</v>
      </c>
      <c r="I140"/>
      <c r="J140"/>
      <c r="K140"/>
      <c r="L140"/>
      <c r="M140"/>
      <c r="P140"/>
    </row>
    <row r="141" spans="4:16">
      <c r="D141"/>
      <c r="E141"/>
      <c r="G141" s="69" t="s">
        <v>126</v>
      </c>
      <c r="I141"/>
      <c r="J141"/>
      <c r="K141"/>
      <c r="L141"/>
      <c r="M141"/>
      <c r="P141"/>
    </row>
    <row r="142" spans="4:16">
      <c r="D142"/>
      <c r="E142"/>
      <c r="G142" s="69" t="s">
        <v>360</v>
      </c>
      <c r="I142"/>
      <c r="J142"/>
      <c r="K142"/>
      <c r="L142"/>
      <c r="M142"/>
      <c r="P142"/>
    </row>
    <row r="143" spans="4:16">
      <c r="D143"/>
      <c r="E143"/>
      <c r="G143" s="69" t="s">
        <v>47</v>
      </c>
      <c r="I143"/>
      <c r="J143"/>
      <c r="K143"/>
      <c r="L143"/>
      <c r="M143"/>
      <c r="P143"/>
    </row>
    <row r="144" spans="4:16">
      <c r="D144"/>
      <c r="E144"/>
      <c r="G144" s="69" t="s">
        <v>189</v>
      </c>
      <c r="I144"/>
      <c r="J144"/>
      <c r="K144"/>
      <c r="L144"/>
      <c r="M144"/>
      <c r="P144"/>
    </row>
    <row r="145" spans="4:16">
      <c r="D145"/>
      <c r="E145"/>
      <c r="G145" s="69" t="s">
        <v>119</v>
      </c>
      <c r="I145"/>
      <c r="J145"/>
      <c r="K145"/>
      <c r="L145"/>
      <c r="M145"/>
      <c r="P145"/>
    </row>
    <row r="146" spans="4:16">
      <c r="D146"/>
      <c r="E146"/>
      <c r="G146" s="69" t="s">
        <v>60</v>
      </c>
      <c r="I146"/>
      <c r="J146"/>
      <c r="K146"/>
      <c r="L146"/>
      <c r="M146"/>
      <c r="P146"/>
    </row>
    <row r="147" spans="4:16">
      <c r="D147"/>
      <c r="E147"/>
      <c r="G147" s="69" t="s">
        <v>190</v>
      </c>
      <c r="I147"/>
      <c r="J147"/>
      <c r="K147"/>
      <c r="L147"/>
      <c r="M147"/>
      <c r="P147"/>
    </row>
    <row r="148" spans="4:16">
      <c r="D148"/>
      <c r="E148"/>
      <c r="G148" s="69" t="s">
        <v>391</v>
      </c>
      <c r="I148"/>
      <c r="J148"/>
      <c r="K148"/>
      <c r="L148"/>
      <c r="M148"/>
      <c r="P148"/>
    </row>
    <row r="149" spans="4:16">
      <c r="D149"/>
      <c r="E149"/>
      <c r="G149" s="69" t="s">
        <v>191</v>
      </c>
      <c r="I149"/>
      <c r="J149"/>
      <c r="K149"/>
      <c r="L149"/>
      <c r="M149"/>
      <c r="P149"/>
    </row>
    <row r="150" spans="4:16">
      <c r="D150"/>
      <c r="E150"/>
      <c r="G150" s="69" t="s">
        <v>289</v>
      </c>
      <c r="I150"/>
      <c r="J150"/>
      <c r="K150"/>
      <c r="L150"/>
      <c r="M150"/>
      <c r="P150"/>
    </row>
    <row r="151" spans="4:16">
      <c r="D151"/>
      <c r="E151"/>
      <c r="G151" s="69" t="s">
        <v>288</v>
      </c>
      <c r="I151"/>
      <c r="J151"/>
      <c r="K151"/>
      <c r="L151"/>
      <c r="M151"/>
      <c r="P151"/>
    </row>
    <row r="152" spans="4:16">
      <c r="D152"/>
      <c r="E152"/>
      <c r="G152" s="69" t="s">
        <v>290</v>
      </c>
      <c r="I152"/>
      <c r="J152"/>
      <c r="K152"/>
      <c r="L152"/>
      <c r="M152"/>
      <c r="P152"/>
    </row>
    <row r="153" spans="4:16">
      <c r="D153"/>
      <c r="E153"/>
      <c r="G153" s="69" t="s">
        <v>344</v>
      </c>
      <c r="I153"/>
      <c r="J153"/>
      <c r="K153"/>
      <c r="L153"/>
      <c r="M153"/>
      <c r="P153"/>
    </row>
    <row r="154" spans="4:16">
      <c r="D154"/>
      <c r="E154"/>
      <c r="G154" s="69" t="s">
        <v>192</v>
      </c>
      <c r="I154"/>
      <c r="J154"/>
      <c r="K154"/>
      <c r="L154"/>
      <c r="M154"/>
      <c r="P154"/>
    </row>
    <row r="155" spans="4:16">
      <c r="D155"/>
      <c r="E155"/>
      <c r="G155" s="69" t="s">
        <v>300</v>
      </c>
      <c r="I155"/>
      <c r="J155"/>
      <c r="K155"/>
      <c r="L155"/>
      <c r="M155"/>
      <c r="P155"/>
    </row>
    <row r="156" spans="4:16">
      <c r="D156"/>
      <c r="E156"/>
      <c r="G156" s="69" t="s">
        <v>193</v>
      </c>
      <c r="I156"/>
      <c r="J156"/>
      <c r="K156"/>
      <c r="L156"/>
      <c r="M156"/>
      <c r="P156"/>
    </row>
    <row r="157" spans="4:16">
      <c r="D157"/>
      <c r="E157"/>
      <c r="G157" s="69" t="s">
        <v>194</v>
      </c>
      <c r="I157"/>
      <c r="J157"/>
      <c r="K157"/>
      <c r="L157"/>
      <c r="M157"/>
      <c r="P157"/>
    </row>
    <row r="158" spans="4:16">
      <c r="D158"/>
      <c r="E158"/>
      <c r="G158" s="69" t="s">
        <v>195</v>
      </c>
      <c r="I158"/>
      <c r="J158"/>
      <c r="K158"/>
      <c r="L158"/>
      <c r="M158"/>
      <c r="P158"/>
    </row>
    <row r="159" spans="4:16">
      <c r="D159"/>
      <c r="E159"/>
      <c r="G159" s="69" t="s">
        <v>294</v>
      </c>
      <c r="I159"/>
      <c r="J159"/>
      <c r="K159"/>
      <c r="L159"/>
      <c r="M159"/>
      <c r="P159"/>
    </row>
    <row r="160" spans="4:16">
      <c r="D160"/>
      <c r="E160"/>
      <c r="G160" s="69" t="s">
        <v>349</v>
      </c>
      <c r="I160"/>
      <c r="J160"/>
      <c r="K160"/>
      <c r="L160"/>
      <c r="M160"/>
      <c r="P160"/>
    </row>
    <row r="161" spans="4:16">
      <c r="D161"/>
      <c r="E161"/>
      <c r="G161" s="69" t="s">
        <v>273</v>
      </c>
      <c r="I161"/>
      <c r="J161"/>
      <c r="K161"/>
      <c r="L161"/>
      <c r="M161"/>
      <c r="P161"/>
    </row>
    <row r="162" spans="4:16">
      <c r="D162"/>
      <c r="E162"/>
      <c r="G162" s="69" t="s">
        <v>339</v>
      </c>
      <c r="I162"/>
      <c r="J162"/>
      <c r="K162"/>
      <c r="L162"/>
      <c r="M162"/>
      <c r="P162"/>
    </row>
    <row r="163" spans="4:16">
      <c r="D163"/>
      <c r="E163"/>
      <c r="G163" s="69" t="s">
        <v>196</v>
      </c>
      <c r="I163"/>
      <c r="J163"/>
      <c r="K163"/>
      <c r="L163"/>
      <c r="M163"/>
      <c r="P163"/>
    </row>
    <row r="164" spans="4:16">
      <c r="D164"/>
      <c r="E164"/>
      <c r="G164" s="69" t="s">
        <v>197</v>
      </c>
      <c r="I164"/>
      <c r="J164"/>
      <c r="K164"/>
      <c r="L164"/>
      <c r="M164"/>
      <c r="P164"/>
    </row>
    <row r="165" spans="4:16">
      <c r="D165"/>
      <c r="E165"/>
      <c r="G165" s="69" t="s">
        <v>198</v>
      </c>
      <c r="I165"/>
      <c r="J165"/>
      <c r="K165"/>
      <c r="L165"/>
      <c r="M165"/>
      <c r="P165"/>
    </row>
    <row r="166" spans="4:16">
      <c r="D166"/>
      <c r="E166"/>
      <c r="G166" s="69" t="s">
        <v>338</v>
      </c>
      <c r="I166"/>
      <c r="J166"/>
      <c r="K166"/>
      <c r="L166"/>
      <c r="M166"/>
      <c r="P166"/>
    </row>
    <row r="167" spans="4:16">
      <c r="D167"/>
      <c r="E167"/>
      <c r="G167" s="69" t="s">
        <v>199</v>
      </c>
      <c r="I167"/>
      <c r="J167"/>
      <c r="K167"/>
      <c r="L167"/>
      <c r="M167"/>
      <c r="P167"/>
    </row>
    <row r="168" spans="4:16">
      <c r="D168"/>
      <c r="E168"/>
      <c r="G168" s="69" t="s">
        <v>73</v>
      </c>
      <c r="I168"/>
      <c r="J168"/>
      <c r="K168"/>
      <c r="L168"/>
      <c r="M168"/>
      <c r="P168"/>
    </row>
    <row r="169" spans="4:16">
      <c r="D169"/>
      <c r="E169"/>
      <c r="G169" s="69" t="s">
        <v>200</v>
      </c>
      <c r="I169"/>
      <c r="J169"/>
      <c r="K169"/>
      <c r="L169"/>
      <c r="M169"/>
      <c r="P169"/>
    </row>
    <row r="170" spans="4:16">
      <c r="D170"/>
      <c r="E170"/>
      <c r="G170" s="69" t="s">
        <v>37</v>
      </c>
      <c r="I170"/>
      <c r="J170"/>
      <c r="K170"/>
      <c r="L170"/>
      <c r="M170"/>
      <c r="P170"/>
    </row>
    <row r="171" spans="4:16">
      <c r="D171"/>
      <c r="E171"/>
      <c r="G171" s="69" t="s">
        <v>46</v>
      </c>
      <c r="I171"/>
      <c r="J171"/>
      <c r="K171"/>
      <c r="L171"/>
      <c r="M171"/>
      <c r="P171"/>
    </row>
    <row r="172" spans="4:16">
      <c r="D172"/>
      <c r="E172"/>
      <c r="G172" s="69" t="s">
        <v>386</v>
      </c>
      <c r="I172"/>
      <c r="J172"/>
      <c r="K172"/>
      <c r="L172"/>
      <c r="M172"/>
      <c r="P172"/>
    </row>
    <row r="173" spans="4:16">
      <c r="D173"/>
      <c r="E173"/>
      <c r="G173" s="69" t="s">
        <v>201</v>
      </c>
      <c r="I173"/>
      <c r="J173"/>
      <c r="K173"/>
      <c r="L173"/>
      <c r="M173"/>
      <c r="P173"/>
    </row>
    <row r="174" spans="4:16">
      <c r="D174"/>
      <c r="E174"/>
      <c r="G174" s="69" t="s">
        <v>202</v>
      </c>
      <c r="I174"/>
      <c r="J174"/>
      <c r="K174"/>
      <c r="L174"/>
      <c r="M174"/>
      <c r="P174"/>
    </row>
    <row r="175" spans="4:16">
      <c r="D175"/>
      <c r="E175"/>
      <c r="G175" s="69" t="s">
        <v>203</v>
      </c>
      <c r="I175"/>
      <c r="J175"/>
      <c r="K175"/>
      <c r="L175"/>
      <c r="M175"/>
      <c r="P175"/>
    </row>
    <row r="176" spans="4:16">
      <c r="D176"/>
      <c r="E176"/>
      <c r="G176" s="69" t="s">
        <v>118</v>
      </c>
      <c r="I176"/>
      <c r="J176"/>
      <c r="K176"/>
      <c r="L176"/>
      <c r="M176"/>
      <c r="P176"/>
    </row>
    <row r="177" spans="4:16">
      <c r="D177"/>
      <c r="E177"/>
      <c r="G177" s="69" t="s">
        <v>66</v>
      </c>
      <c r="I177"/>
      <c r="J177"/>
      <c r="K177"/>
      <c r="L177"/>
      <c r="M177"/>
      <c r="P177"/>
    </row>
    <row r="178" spans="4:16">
      <c r="D178"/>
      <c r="E178"/>
      <c r="G178" s="69" t="s">
        <v>66</v>
      </c>
      <c r="I178"/>
      <c r="J178"/>
      <c r="K178"/>
      <c r="L178"/>
      <c r="M178"/>
      <c r="P178"/>
    </row>
    <row r="179" spans="4:16">
      <c r="D179"/>
      <c r="E179"/>
      <c r="G179" s="69" t="s">
        <v>395</v>
      </c>
      <c r="I179"/>
      <c r="J179"/>
      <c r="K179"/>
      <c r="L179"/>
      <c r="M179"/>
      <c r="P179"/>
    </row>
    <row r="180" spans="4:16">
      <c r="D180"/>
      <c r="E180"/>
      <c r="G180" s="69" t="s">
        <v>204</v>
      </c>
      <c r="I180"/>
      <c r="J180"/>
      <c r="K180"/>
      <c r="L180"/>
      <c r="M180"/>
      <c r="P180"/>
    </row>
    <row r="181" spans="4:16">
      <c r="D181"/>
      <c r="E181"/>
      <c r="G181" s="69" t="s">
        <v>474</v>
      </c>
      <c r="I181"/>
      <c r="J181"/>
      <c r="K181"/>
      <c r="L181"/>
      <c r="M181"/>
      <c r="P181"/>
    </row>
    <row r="182" spans="4:16">
      <c r="D182"/>
      <c r="E182"/>
      <c r="G182" s="69" t="s">
        <v>348</v>
      </c>
      <c r="I182"/>
      <c r="J182"/>
      <c r="K182"/>
      <c r="L182"/>
      <c r="M182"/>
      <c r="P182"/>
    </row>
    <row r="183" spans="4:16">
      <c r="D183"/>
      <c r="E183"/>
      <c r="G183" s="69" t="s">
        <v>58</v>
      </c>
      <c r="I183"/>
      <c r="J183"/>
      <c r="K183"/>
      <c r="L183"/>
      <c r="M183"/>
      <c r="P183"/>
    </row>
    <row r="184" spans="4:16">
      <c r="D184"/>
      <c r="E184"/>
      <c r="G184" s="69" t="s">
        <v>481</v>
      </c>
      <c r="I184"/>
      <c r="J184"/>
      <c r="K184"/>
      <c r="L184"/>
      <c r="M184"/>
      <c r="P184"/>
    </row>
    <row r="185" spans="4:16">
      <c r="D185"/>
      <c r="E185"/>
      <c r="G185" s="69" t="s">
        <v>468</v>
      </c>
      <c r="I185"/>
      <c r="J185"/>
      <c r="K185"/>
      <c r="L185"/>
      <c r="M185"/>
      <c r="P185"/>
    </row>
    <row r="186" spans="4:16">
      <c r="D186"/>
      <c r="E186"/>
      <c r="G186" s="69" t="s">
        <v>469</v>
      </c>
      <c r="I186"/>
      <c r="J186"/>
      <c r="K186"/>
      <c r="L186"/>
      <c r="M186"/>
      <c r="P186"/>
    </row>
    <row r="187" spans="4:16">
      <c r="D187"/>
      <c r="E187"/>
      <c r="G187" s="69" t="s">
        <v>488</v>
      </c>
      <c r="I187"/>
      <c r="J187"/>
      <c r="K187"/>
      <c r="L187"/>
      <c r="M187"/>
      <c r="P187"/>
    </row>
    <row r="188" spans="4:16">
      <c r="D188"/>
      <c r="E188"/>
      <c r="G188" s="69" t="s">
        <v>459</v>
      </c>
      <c r="I188"/>
      <c r="J188"/>
      <c r="K188"/>
      <c r="L188"/>
      <c r="M188"/>
      <c r="P188"/>
    </row>
    <row r="189" spans="4:16">
      <c r="D189"/>
      <c r="E189"/>
      <c r="G189" s="69" t="s">
        <v>460</v>
      </c>
      <c r="I189"/>
      <c r="J189"/>
      <c r="K189"/>
      <c r="L189"/>
      <c r="M189"/>
      <c r="P189"/>
    </row>
    <row r="190" spans="4:16">
      <c r="D190"/>
      <c r="E190"/>
      <c r="G190" s="69" t="s">
        <v>205</v>
      </c>
      <c r="I190"/>
      <c r="J190"/>
      <c r="K190"/>
      <c r="L190"/>
      <c r="M190"/>
      <c r="P190"/>
    </row>
    <row r="191" spans="4:16">
      <c r="D191"/>
      <c r="E191"/>
      <c r="G191" s="69" t="s">
        <v>205</v>
      </c>
      <c r="I191"/>
      <c r="J191"/>
      <c r="K191"/>
      <c r="L191"/>
      <c r="M191"/>
      <c r="P191"/>
    </row>
    <row r="192" spans="4:16">
      <c r="D192"/>
      <c r="E192"/>
      <c r="G192" s="69" t="s">
        <v>206</v>
      </c>
      <c r="I192"/>
      <c r="J192"/>
      <c r="K192"/>
      <c r="L192"/>
      <c r="M192"/>
      <c r="P192"/>
    </row>
    <row r="193" spans="4:16">
      <c r="D193"/>
      <c r="E193"/>
      <c r="G193" s="69" t="s">
        <v>114</v>
      </c>
      <c r="I193"/>
      <c r="J193"/>
      <c r="K193"/>
      <c r="L193"/>
      <c r="M193"/>
      <c r="P193"/>
    </row>
    <row r="194" spans="4:16">
      <c r="D194"/>
      <c r="E194"/>
      <c r="G194" s="69" t="s">
        <v>405</v>
      </c>
      <c r="I194"/>
      <c r="J194"/>
      <c r="K194"/>
      <c r="L194"/>
      <c r="M194"/>
      <c r="P194"/>
    </row>
    <row r="195" spans="4:16">
      <c r="D195"/>
      <c r="E195"/>
      <c r="G195" s="69" t="s">
        <v>295</v>
      </c>
      <c r="I195"/>
      <c r="J195"/>
      <c r="K195"/>
      <c r="L195"/>
      <c r="M195"/>
      <c r="P195"/>
    </row>
    <row r="196" spans="4:16">
      <c r="D196"/>
      <c r="E196"/>
      <c r="G196" s="69" t="s">
        <v>291</v>
      </c>
      <c r="I196"/>
      <c r="J196"/>
      <c r="K196"/>
      <c r="L196"/>
      <c r="M196"/>
      <c r="P196"/>
    </row>
    <row r="197" spans="4:16">
      <c r="D197"/>
      <c r="E197"/>
      <c r="G197" s="69" t="s">
        <v>482</v>
      </c>
      <c r="I197"/>
      <c r="J197"/>
      <c r="K197"/>
      <c r="L197"/>
      <c r="M197"/>
      <c r="P197"/>
    </row>
    <row r="198" spans="4:16">
      <c r="D198"/>
      <c r="E198"/>
      <c r="G198" s="69" t="s">
        <v>159</v>
      </c>
      <c r="I198"/>
      <c r="J198"/>
      <c r="K198"/>
      <c r="L198"/>
      <c r="M198"/>
      <c r="P198"/>
    </row>
    <row r="199" spans="4:16">
      <c r="D199"/>
      <c r="E199"/>
      <c r="G199" s="69" t="s">
        <v>207</v>
      </c>
      <c r="I199"/>
      <c r="J199"/>
      <c r="K199"/>
      <c r="L199"/>
      <c r="M199"/>
      <c r="P199"/>
    </row>
    <row r="200" spans="4:16">
      <c r="D200"/>
      <c r="E200"/>
      <c r="G200" s="69" t="s">
        <v>208</v>
      </c>
      <c r="I200"/>
      <c r="J200"/>
      <c r="K200"/>
      <c r="L200"/>
      <c r="M200"/>
      <c r="P200"/>
    </row>
    <row r="201" spans="4:16">
      <c r="D201"/>
      <c r="E201"/>
      <c r="G201" s="69" t="s">
        <v>296</v>
      </c>
      <c r="I201"/>
      <c r="J201"/>
      <c r="K201"/>
      <c r="L201"/>
      <c r="M201"/>
      <c r="P201"/>
    </row>
    <row r="202" spans="4:16">
      <c r="D202"/>
      <c r="E202"/>
      <c r="G202" s="69" t="s">
        <v>74</v>
      </c>
      <c r="I202"/>
      <c r="J202"/>
      <c r="K202"/>
      <c r="L202"/>
      <c r="M202"/>
      <c r="P202"/>
    </row>
    <row r="203" spans="4:16">
      <c r="D203"/>
      <c r="E203"/>
      <c r="G203" s="69" t="s">
        <v>297</v>
      </c>
      <c r="I203"/>
      <c r="J203"/>
      <c r="K203"/>
      <c r="L203"/>
      <c r="M203"/>
      <c r="P203"/>
    </row>
    <row r="204" spans="4:16">
      <c r="D204"/>
      <c r="E204"/>
      <c r="G204" s="69" t="s">
        <v>396</v>
      </c>
      <c r="I204"/>
      <c r="J204"/>
      <c r="K204"/>
      <c r="L204"/>
      <c r="M204"/>
      <c r="P204"/>
    </row>
    <row r="205" spans="4:16">
      <c r="D205"/>
      <c r="E205"/>
      <c r="G205" s="69" t="s">
        <v>111</v>
      </c>
      <c r="I205"/>
      <c r="J205"/>
      <c r="K205"/>
      <c r="L205"/>
      <c r="M205"/>
      <c r="P205"/>
    </row>
    <row r="206" spans="4:16">
      <c r="D206"/>
      <c r="E206"/>
      <c r="G206" s="69" t="s">
        <v>476</v>
      </c>
      <c r="I206"/>
      <c r="J206"/>
      <c r="K206"/>
      <c r="L206"/>
      <c r="M206"/>
      <c r="P206"/>
    </row>
    <row r="207" spans="4:16">
      <c r="D207"/>
      <c r="E207"/>
      <c r="G207" s="69" t="s">
        <v>342</v>
      </c>
      <c r="I207"/>
      <c r="J207"/>
      <c r="K207"/>
      <c r="L207"/>
      <c r="M207"/>
      <c r="P207"/>
    </row>
    <row r="208" spans="4:16">
      <c r="D208"/>
      <c r="E208"/>
      <c r="G208" s="69" t="s">
        <v>365</v>
      </c>
      <c r="I208"/>
      <c r="J208"/>
      <c r="K208"/>
      <c r="L208"/>
      <c r="M208"/>
      <c r="P208"/>
    </row>
    <row r="209" spans="4:16">
      <c r="D209"/>
      <c r="E209"/>
      <c r="G209" s="69" t="s">
        <v>364</v>
      </c>
      <c r="I209"/>
      <c r="J209"/>
      <c r="K209"/>
      <c r="L209"/>
      <c r="M209"/>
      <c r="P209"/>
    </row>
    <row r="210" spans="4:16">
      <c r="D210"/>
      <c r="E210"/>
      <c r="G210" s="69" t="s">
        <v>209</v>
      </c>
      <c r="I210"/>
      <c r="J210"/>
      <c r="K210"/>
      <c r="L210"/>
      <c r="M210"/>
      <c r="P210"/>
    </row>
    <row r="211" spans="4:16">
      <c r="D211"/>
      <c r="E211"/>
      <c r="G211" s="69" t="s">
        <v>210</v>
      </c>
      <c r="I211"/>
      <c r="J211"/>
      <c r="K211"/>
      <c r="L211"/>
      <c r="M211"/>
      <c r="P211"/>
    </row>
    <row r="212" spans="4:16">
      <c r="D212"/>
      <c r="E212"/>
      <c r="G212" s="69" t="s">
        <v>211</v>
      </c>
      <c r="I212"/>
      <c r="J212"/>
      <c r="K212"/>
      <c r="L212"/>
      <c r="M212"/>
      <c r="P212"/>
    </row>
    <row r="213" spans="4:16">
      <c r="D213"/>
      <c r="E213"/>
      <c r="G213" s="69" t="s">
        <v>315</v>
      </c>
      <c r="I213"/>
      <c r="J213"/>
      <c r="K213"/>
      <c r="L213"/>
      <c r="M213"/>
      <c r="P213"/>
    </row>
    <row r="214" spans="4:16">
      <c r="D214"/>
      <c r="E214"/>
      <c r="G214" s="69" t="s">
        <v>313</v>
      </c>
      <c r="I214"/>
      <c r="J214"/>
      <c r="K214"/>
      <c r="L214"/>
      <c r="M214"/>
      <c r="P214"/>
    </row>
    <row r="215" spans="4:16">
      <c r="D215"/>
      <c r="E215"/>
      <c r="G215" s="69" t="s">
        <v>314</v>
      </c>
      <c r="I215"/>
      <c r="J215"/>
      <c r="K215"/>
      <c r="L215"/>
      <c r="M215"/>
      <c r="P215"/>
    </row>
    <row r="216" spans="4:16">
      <c r="D216"/>
      <c r="E216"/>
      <c r="G216" s="69" t="s">
        <v>624</v>
      </c>
      <c r="I216"/>
      <c r="J216"/>
      <c r="K216"/>
      <c r="L216"/>
      <c r="M216"/>
      <c r="P216"/>
    </row>
    <row r="217" spans="4:16">
      <c r="D217"/>
      <c r="E217"/>
      <c r="G217" s="69" t="s">
        <v>160</v>
      </c>
      <c r="I217"/>
      <c r="J217"/>
      <c r="K217"/>
      <c r="L217"/>
      <c r="M217"/>
      <c r="P217"/>
    </row>
    <row r="218" spans="4:16">
      <c r="D218"/>
      <c r="E218"/>
      <c r="G218" s="69" t="s">
        <v>69</v>
      </c>
      <c r="I218"/>
      <c r="J218"/>
      <c r="K218"/>
      <c r="L218"/>
      <c r="M218"/>
      <c r="P218"/>
    </row>
    <row r="219" spans="4:16">
      <c r="D219"/>
      <c r="E219"/>
      <c r="G219" s="69" t="s">
        <v>212</v>
      </c>
      <c r="I219"/>
      <c r="J219"/>
      <c r="K219"/>
      <c r="L219"/>
      <c r="M219"/>
      <c r="P219"/>
    </row>
    <row r="220" spans="4:16">
      <c r="D220"/>
      <c r="E220"/>
      <c r="G220" s="69" t="s">
        <v>316</v>
      </c>
      <c r="I220"/>
      <c r="J220"/>
      <c r="K220"/>
      <c r="L220"/>
      <c r="M220"/>
      <c r="P220"/>
    </row>
    <row r="221" spans="4:16">
      <c r="D221"/>
      <c r="E221"/>
      <c r="G221" s="69" t="s">
        <v>389</v>
      </c>
      <c r="I221"/>
      <c r="J221"/>
      <c r="K221"/>
      <c r="L221"/>
      <c r="M221"/>
      <c r="P221"/>
    </row>
    <row r="222" spans="4:16">
      <c r="D222"/>
      <c r="E222"/>
      <c r="G222" s="69" t="s">
        <v>310</v>
      </c>
      <c r="I222"/>
      <c r="J222"/>
      <c r="K222"/>
      <c r="L222"/>
      <c r="M222"/>
      <c r="P222"/>
    </row>
    <row r="223" spans="4:16">
      <c r="D223"/>
      <c r="E223"/>
      <c r="G223" s="69" t="s">
        <v>307</v>
      </c>
      <c r="I223"/>
      <c r="J223"/>
      <c r="K223"/>
      <c r="L223"/>
      <c r="M223"/>
      <c r="P223"/>
    </row>
    <row r="224" spans="4:16">
      <c r="D224"/>
      <c r="E224"/>
      <c r="G224" s="69" t="s">
        <v>213</v>
      </c>
      <c r="I224"/>
      <c r="J224"/>
      <c r="K224"/>
      <c r="L224"/>
      <c r="M224"/>
      <c r="P224"/>
    </row>
    <row r="225" spans="4:16">
      <c r="D225"/>
      <c r="E225"/>
      <c r="G225" s="69" t="s">
        <v>49</v>
      </c>
      <c r="I225"/>
      <c r="J225"/>
      <c r="K225"/>
      <c r="L225"/>
      <c r="M225"/>
      <c r="P225"/>
    </row>
    <row r="226" spans="4:16">
      <c r="D226"/>
      <c r="E226"/>
      <c r="G226" s="69" t="s">
        <v>302</v>
      </c>
      <c r="I226"/>
      <c r="J226"/>
      <c r="K226"/>
      <c r="L226"/>
      <c r="M226"/>
      <c r="P226"/>
    </row>
    <row r="227" spans="4:16">
      <c r="D227"/>
      <c r="E227"/>
      <c r="G227" s="69" t="s">
        <v>120</v>
      </c>
      <c r="I227"/>
      <c r="J227"/>
      <c r="K227"/>
      <c r="L227"/>
      <c r="M227"/>
      <c r="P227"/>
    </row>
    <row r="228" spans="4:16">
      <c r="D228"/>
      <c r="E228"/>
      <c r="G228" s="69" t="s">
        <v>214</v>
      </c>
      <c r="I228"/>
      <c r="J228"/>
      <c r="K228"/>
      <c r="L228"/>
      <c r="M228"/>
      <c r="P228"/>
    </row>
    <row r="229" spans="4:16">
      <c r="D229"/>
      <c r="E229"/>
      <c r="G229" s="69" t="s">
        <v>65</v>
      </c>
      <c r="I229"/>
      <c r="J229"/>
      <c r="K229"/>
      <c r="L229"/>
      <c r="M229"/>
      <c r="P229"/>
    </row>
    <row r="230" spans="4:16">
      <c r="D230"/>
      <c r="E230"/>
      <c r="G230" s="69" t="s">
        <v>311</v>
      </c>
      <c r="I230"/>
      <c r="J230"/>
      <c r="K230"/>
      <c r="L230"/>
      <c r="M230"/>
      <c r="P230"/>
    </row>
    <row r="231" spans="4:16">
      <c r="D231"/>
      <c r="E231"/>
      <c r="G231" s="69" t="s">
        <v>215</v>
      </c>
      <c r="I231"/>
      <c r="J231"/>
      <c r="K231"/>
      <c r="L231"/>
      <c r="M231"/>
      <c r="P231"/>
    </row>
    <row r="232" spans="4:16">
      <c r="D232"/>
      <c r="E232"/>
      <c r="G232" s="69" t="s">
        <v>216</v>
      </c>
      <c r="I232"/>
      <c r="J232"/>
      <c r="K232"/>
      <c r="L232"/>
      <c r="M232"/>
      <c r="P232"/>
    </row>
    <row r="233" spans="4:16">
      <c r="D233"/>
      <c r="E233"/>
      <c r="G233" s="69" t="s">
        <v>64</v>
      </c>
      <c r="I233"/>
      <c r="J233"/>
      <c r="K233"/>
      <c r="L233"/>
      <c r="M233"/>
      <c r="P233"/>
    </row>
    <row r="234" spans="4:16">
      <c r="D234"/>
      <c r="E234"/>
      <c r="G234" s="69" t="s">
        <v>217</v>
      </c>
      <c r="I234"/>
      <c r="J234"/>
      <c r="K234"/>
      <c r="L234"/>
      <c r="M234"/>
      <c r="P234"/>
    </row>
    <row r="235" spans="4:16">
      <c r="D235"/>
      <c r="E235"/>
      <c r="G235" s="69" t="s">
        <v>115</v>
      </c>
      <c r="I235"/>
      <c r="J235"/>
      <c r="K235"/>
      <c r="L235"/>
      <c r="M235"/>
      <c r="P235"/>
    </row>
    <row r="236" spans="4:16">
      <c r="D236"/>
      <c r="E236"/>
      <c r="G236" s="69" t="s">
        <v>496</v>
      </c>
      <c r="I236"/>
      <c r="J236"/>
      <c r="K236"/>
      <c r="L236"/>
      <c r="M236"/>
      <c r="P236"/>
    </row>
    <row r="237" spans="4:16">
      <c r="D237"/>
      <c r="E237"/>
      <c r="G237" s="69" t="s">
        <v>401</v>
      </c>
      <c r="I237"/>
      <c r="J237"/>
      <c r="K237"/>
      <c r="L237"/>
      <c r="M237"/>
      <c r="P237"/>
    </row>
    <row r="238" spans="4:16">
      <c r="D238"/>
      <c r="E238"/>
      <c r="G238" s="69" t="s">
        <v>29</v>
      </c>
      <c r="I238"/>
      <c r="J238"/>
      <c r="K238"/>
      <c r="L238"/>
      <c r="M238"/>
      <c r="P238"/>
    </row>
    <row r="239" spans="4:16">
      <c r="D239"/>
      <c r="E239"/>
      <c r="G239" s="69" t="s">
        <v>218</v>
      </c>
      <c r="I239"/>
      <c r="J239"/>
      <c r="K239"/>
      <c r="L239"/>
      <c r="M239"/>
      <c r="P239"/>
    </row>
    <row r="240" spans="4:16">
      <c r="D240"/>
      <c r="E240"/>
      <c r="G240" s="69" t="s">
        <v>327</v>
      </c>
      <c r="I240"/>
      <c r="J240"/>
      <c r="K240"/>
      <c r="L240"/>
      <c r="M240"/>
      <c r="P240"/>
    </row>
    <row r="241" spans="4:16">
      <c r="D241"/>
      <c r="E241"/>
      <c r="G241" s="69" t="s">
        <v>219</v>
      </c>
      <c r="I241"/>
      <c r="J241"/>
      <c r="K241"/>
      <c r="L241"/>
      <c r="M241"/>
      <c r="P241"/>
    </row>
    <row r="242" spans="4:16">
      <c r="D242"/>
      <c r="E242"/>
      <c r="G242" s="69" t="s">
        <v>56</v>
      </c>
      <c r="I242"/>
      <c r="J242"/>
      <c r="K242"/>
      <c r="L242"/>
      <c r="M242"/>
      <c r="P242"/>
    </row>
    <row r="243" spans="4:16">
      <c r="D243"/>
      <c r="E243"/>
      <c r="G243" s="69" t="s">
        <v>157</v>
      </c>
      <c r="I243"/>
      <c r="J243"/>
      <c r="K243"/>
      <c r="L243"/>
      <c r="M243"/>
      <c r="P243"/>
    </row>
    <row r="244" spans="4:16">
      <c r="D244"/>
      <c r="E244"/>
      <c r="G244" s="69" t="s">
        <v>397</v>
      </c>
      <c r="I244"/>
      <c r="J244"/>
      <c r="K244"/>
      <c r="L244"/>
      <c r="M244"/>
      <c r="P244"/>
    </row>
    <row r="245" spans="4:16">
      <c r="D245"/>
      <c r="E245"/>
      <c r="G245" s="69" t="s">
        <v>457</v>
      </c>
      <c r="I245"/>
      <c r="J245"/>
      <c r="K245"/>
      <c r="L245"/>
      <c r="M245"/>
      <c r="P245"/>
    </row>
    <row r="246" spans="4:16">
      <c r="D246"/>
      <c r="E246"/>
      <c r="G246" s="69" t="s">
        <v>220</v>
      </c>
      <c r="I246"/>
      <c r="J246"/>
      <c r="K246"/>
      <c r="L246"/>
      <c r="M246"/>
      <c r="P246"/>
    </row>
    <row r="247" spans="4:16">
      <c r="D247"/>
      <c r="E247"/>
      <c r="G247" s="69" t="s">
        <v>158</v>
      </c>
      <c r="I247"/>
      <c r="J247"/>
      <c r="K247"/>
      <c r="L247"/>
      <c r="M247"/>
      <c r="P247"/>
    </row>
    <row r="248" spans="4:16">
      <c r="D248"/>
      <c r="E248"/>
      <c r="G248" s="69" t="s">
        <v>467</v>
      </c>
      <c r="I248"/>
      <c r="J248"/>
      <c r="K248"/>
      <c r="L248"/>
      <c r="M248"/>
      <c r="P248"/>
    </row>
    <row r="249" spans="4:16">
      <c r="D249"/>
      <c r="E249"/>
      <c r="G249" s="69" t="s">
        <v>303</v>
      </c>
      <c r="I249"/>
      <c r="J249"/>
      <c r="K249"/>
      <c r="L249"/>
      <c r="M249"/>
      <c r="P249"/>
    </row>
    <row r="250" spans="4:16">
      <c r="D250"/>
      <c r="E250"/>
      <c r="G250" s="69" t="s">
        <v>221</v>
      </c>
      <c r="I250"/>
      <c r="J250"/>
      <c r="K250"/>
      <c r="L250"/>
      <c r="M250"/>
      <c r="P250"/>
    </row>
    <row r="251" spans="4:16">
      <c r="D251"/>
      <c r="E251"/>
      <c r="G251" s="69" t="s">
        <v>306</v>
      </c>
      <c r="I251"/>
      <c r="J251"/>
      <c r="K251"/>
      <c r="L251"/>
      <c r="M251"/>
      <c r="P251"/>
    </row>
    <row r="252" spans="4:16">
      <c r="D252"/>
      <c r="E252"/>
      <c r="G252" s="69" t="s">
        <v>299</v>
      </c>
      <c r="I252"/>
      <c r="J252"/>
      <c r="K252"/>
      <c r="L252"/>
      <c r="M252"/>
      <c r="P252"/>
    </row>
    <row r="253" spans="4:16">
      <c r="D253"/>
      <c r="E253"/>
      <c r="G253" s="69" t="s">
        <v>222</v>
      </c>
      <c r="I253"/>
      <c r="J253"/>
      <c r="K253"/>
      <c r="L253"/>
      <c r="M253"/>
      <c r="P253"/>
    </row>
    <row r="254" spans="4:16">
      <c r="D254"/>
      <c r="E254"/>
      <c r="G254" s="69" t="s">
        <v>27</v>
      </c>
      <c r="I254"/>
      <c r="J254"/>
      <c r="K254"/>
      <c r="L254"/>
      <c r="M254"/>
      <c r="P254"/>
    </row>
    <row r="255" spans="4:16">
      <c r="D255"/>
      <c r="E255"/>
      <c r="G255" s="69" t="s">
        <v>336</v>
      </c>
      <c r="I255"/>
      <c r="J255"/>
      <c r="K255"/>
      <c r="L255"/>
      <c r="M255"/>
      <c r="P255"/>
    </row>
    <row r="256" spans="4:16">
      <c r="D256"/>
      <c r="E256"/>
      <c r="G256" s="69" t="s">
        <v>70</v>
      </c>
      <c r="I256"/>
      <c r="J256"/>
      <c r="K256"/>
      <c r="L256"/>
      <c r="M256"/>
      <c r="P256"/>
    </row>
    <row r="257" spans="4:16">
      <c r="D257"/>
      <c r="E257"/>
      <c r="G257" s="69" t="s">
        <v>333</v>
      </c>
      <c r="I257"/>
      <c r="J257"/>
      <c r="K257"/>
      <c r="L257"/>
      <c r="M257"/>
      <c r="P257"/>
    </row>
    <row r="258" spans="4:16">
      <c r="D258"/>
      <c r="E258"/>
      <c r="G258" s="69" t="s">
        <v>54</v>
      </c>
      <c r="I258"/>
      <c r="J258"/>
      <c r="K258"/>
      <c r="L258"/>
      <c r="M258"/>
      <c r="P258"/>
    </row>
    <row r="259" spans="4:16">
      <c r="D259"/>
      <c r="E259"/>
      <c r="G259" s="69" t="s">
        <v>61</v>
      </c>
      <c r="I259"/>
      <c r="J259"/>
      <c r="K259"/>
      <c r="L259"/>
      <c r="M259"/>
      <c r="P259"/>
    </row>
    <row r="260" spans="4:16">
      <c r="D260"/>
      <c r="E260"/>
      <c r="G260" s="69" t="s">
        <v>223</v>
      </c>
      <c r="I260"/>
      <c r="J260"/>
      <c r="K260"/>
      <c r="L260"/>
      <c r="M260"/>
      <c r="P260"/>
    </row>
    <row r="261" spans="4:16">
      <c r="D261"/>
      <c r="E261"/>
      <c r="G261" s="69" t="s">
        <v>326</v>
      </c>
      <c r="I261"/>
      <c r="J261"/>
      <c r="K261"/>
      <c r="L261"/>
      <c r="M261"/>
      <c r="P261"/>
    </row>
    <row r="262" spans="4:16">
      <c r="D262"/>
      <c r="E262"/>
      <c r="G262" s="69" t="s">
        <v>366</v>
      </c>
      <c r="I262"/>
      <c r="J262"/>
      <c r="K262"/>
      <c r="L262"/>
      <c r="M262"/>
      <c r="P262"/>
    </row>
    <row r="263" spans="4:16">
      <c r="D263"/>
      <c r="E263"/>
      <c r="G263" s="69" t="s">
        <v>298</v>
      </c>
      <c r="I263"/>
      <c r="J263"/>
      <c r="K263"/>
      <c r="L263"/>
      <c r="M263"/>
      <c r="P263"/>
    </row>
    <row r="264" spans="4:16">
      <c r="D264"/>
      <c r="E264"/>
      <c r="G264" s="69" t="s">
        <v>25</v>
      </c>
      <c r="I264"/>
      <c r="J264"/>
      <c r="K264"/>
      <c r="L264"/>
      <c r="M264"/>
      <c r="P264"/>
    </row>
    <row r="265" spans="4:16">
      <c r="D265"/>
      <c r="E265"/>
      <c r="G265" s="69" t="s">
        <v>224</v>
      </c>
      <c r="I265"/>
      <c r="J265"/>
      <c r="K265"/>
      <c r="L265"/>
      <c r="M265"/>
      <c r="P265"/>
    </row>
    <row r="266" spans="4:16">
      <c r="D266"/>
      <c r="E266"/>
      <c r="G266" s="69" t="s">
        <v>224</v>
      </c>
      <c r="I266"/>
      <c r="J266"/>
      <c r="K266"/>
      <c r="L266"/>
      <c r="M266"/>
      <c r="P266"/>
    </row>
    <row r="267" spans="4:16">
      <c r="D267"/>
      <c r="E267"/>
      <c r="G267" s="69" t="s">
        <v>371</v>
      </c>
      <c r="I267"/>
      <c r="J267"/>
      <c r="K267"/>
      <c r="L267"/>
      <c r="M267"/>
      <c r="P267"/>
    </row>
    <row r="268" spans="4:16">
      <c r="D268"/>
      <c r="E268"/>
      <c r="G268" s="69" t="s">
        <v>372</v>
      </c>
      <c r="I268"/>
      <c r="J268"/>
      <c r="K268"/>
      <c r="L268"/>
      <c r="M268"/>
      <c r="P268"/>
    </row>
    <row r="269" spans="4:16">
      <c r="D269"/>
      <c r="E269"/>
      <c r="G269" s="69" t="s">
        <v>282</v>
      </c>
      <c r="I269"/>
      <c r="J269"/>
      <c r="K269"/>
      <c r="L269"/>
      <c r="M269"/>
      <c r="P269"/>
    </row>
    <row r="270" spans="4:16">
      <c r="D270"/>
      <c r="E270"/>
      <c r="G270" s="69" t="s">
        <v>225</v>
      </c>
      <c r="I270"/>
      <c r="J270"/>
      <c r="K270"/>
      <c r="L270"/>
      <c r="M270"/>
      <c r="P270"/>
    </row>
    <row r="271" spans="4:16">
      <c r="D271"/>
      <c r="E271"/>
      <c r="G271" s="69" t="s">
        <v>57</v>
      </c>
      <c r="I271"/>
      <c r="J271"/>
      <c r="K271"/>
      <c r="L271"/>
      <c r="M271"/>
      <c r="P271"/>
    </row>
    <row r="272" spans="4:16">
      <c r="D272"/>
      <c r="E272"/>
      <c r="G272" s="69" t="s">
        <v>317</v>
      </c>
      <c r="I272"/>
      <c r="J272"/>
      <c r="K272"/>
      <c r="L272"/>
      <c r="M272"/>
      <c r="P272"/>
    </row>
    <row r="273" spans="4:16">
      <c r="D273"/>
      <c r="E273"/>
      <c r="G273" s="69" t="s">
        <v>363</v>
      </c>
      <c r="I273"/>
      <c r="J273"/>
      <c r="K273"/>
      <c r="L273"/>
      <c r="M273"/>
      <c r="P273"/>
    </row>
    <row r="274" spans="4:16">
      <c r="D274"/>
      <c r="E274"/>
      <c r="G274" s="69" t="s">
        <v>226</v>
      </c>
      <c r="I274"/>
      <c r="J274"/>
      <c r="K274"/>
      <c r="L274"/>
      <c r="M274"/>
      <c r="P274"/>
    </row>
    <row r="275" spans="4:16">
      <c r="D275"/>
      <c r="E275"/>
      <c r="G275" s="69" t="s">
        <v>62</v>
      </c>
      <c r="I275"/>
      <c r="J275"/>
      <c r="K275"/>
      <c r="L275"/>
      <c r="M275"/>
      <c r="P275"/>
    </row>
    <row r="276" spans="4:16">
      <c r="D276"/>
      <c r="E276"/>
      <c r="G276" s="69" t="s">
        <v>28</v>
      </c>
      <c r="I276"/>
      <c r="J276"/>
      <c r="K276"/>
      <c r="L276"/>
      <c r="M276"/>
      <c r="P276"/>
    </row>
    <row r="277" spans="4:16">
      <c r="D277"/>
      <c r="E277"/>
      <c r="G277" s="69" t="s">
        <v>227</v>
      </c>
      <c r="I277"/>
      <c r="J277"/>
      <c r="K277"/>
      <c r="L277"/>
      <c r="M277"/>
      <c r="P277"/>
    </row>
    <row r="278" spans="4:16">
      <c r="D278"/>
      <c r="E278"/>
      <c r="G278" s="69" t="s">
        <v>452</v>
      </c>
      <c r="I278"/>
      <c r="J278"/>
      <c r="K278"/>
      <c r="L278"/>
      <c r="M278"/>
      <c r="P278"/>
    </row>
    <row r="279" spans="4:16">
      <c r="D279"/>
      <c r="E279"/>
      <c r="G279" s="69" t="s">
        <v>34</v>
      </c>
      <c r="I279"/>
      <c r="J279"/>
      <c r="K279"/>
      <c r="L279"/>
      <c r="M279"/>
      <c r="P279"/>
    </row>
    <row r="280" spans="4:16">
      <c r="D280"/>
      <c r="E280"/>
      <c r="G280" s="69" t="s">
        <v>329</v>
      </c>
      <c r="I280"/>
      <c r="J280"/>
      <c r="K280"/>
      <c r="L280"/>
      <c r="M280"/>
      <c r="P280"/>
    </row>
    <row r="281" spans="4:16">
      <c r="D281"/>
      <c r="E281"/>
      <c r="G281" s="69" t="s">
        <v>228</v>
      </c>
      <c r="I281"/>
      <c r="J281"/>
      <c r="K281"/>
      <c r="L281"/>
      <c r="M281"/>
      <c r="P281"/>
    </row>
    <row r="282" spans="4:16">
      <c r="D282"/>
      <c r="E282"/>
      <c r="G282" s="69" t="s">
        <v>461</v>
      </c>
      <c r="I282"/>
      <c r="J282"/>
      <c r="K282"/>
      <c r="L282"/>
      <c r="M282"/>
      <c r="P282"/>
    </row>
    <row r="283" spans="4:16">
      <c r="D283"/>
      <c r="E283"/>
      <c r="G283" s="69" t="s">
        <v>229</v>
      </c>
      <c r="I283"/>
      <c r="J283"/>
      <c r="K283"/>
      <c r="L283"/>
      <c r="M283"/>
      <c r="P283"/>
    </row>
    <row r="284" spans="4:16">
      <c r="D284"/>
      <c r="E284"/>
      <c r="G284" s="69" t="s">
        <v>110</v>
      </c>
      <c r="I284"/>
      <c r="J284"/>
      <c r="K284"/>
      <c r="L284"/>
      <c r="M284"/>
      <c r="P284"/>
    </row>
    <row r="285" spans="4:16">
      <c r="D285"/>
      <c r="E285"/>
      <c r="G285" s="69" t="s">
        <v>346</v>
      </c>
      <c r="I285"/>
      <c r="J285"/>
      <c r="K285"/>
      <c r="L285"/>
      <c r="M285"/>
      <c r="P285"/>
    </row>
    <row r="286" spans="4:16">
      <c r="D286"/>
      <c r="E286"/>
      <c r="G286" s="69" t="s">
        <v>398</v>
      </c>
      <c r="I286"/>
      <c r="J286"/>
      <c r="K286"/>
      <c r="L286"/>
      <c r="M286"/>
      <c r="P286"/>
    </row>
    <row r="287" spans="4:16">
      <c r="D287"/>
      <c r="E287"/>
      <c r="G287" s="69" t="s">
        <v>347</v>
      </c>
      <c r="I287"/>
      <c r="J287"/>
      <c r="K287"/>
      <c r="L287"/>
      <c r="M287"/>
      <c r="P287"/>
    </row>
    <row r="288" spans="4:16">
      <c r="D288"/>
      <c r="E288"/>
      <c r="G288" s="69" t="s">
        <v>454</v>
      </c>
      <c r="I288"/>
      <c r="J288"/>
      <c r="K288"/>
      <c r="L288"/>
      <c r="M288"/>
      <c r="P288"/>
    </row>
    <row r="289" spans="4:16">
      <c r="D289"/>
      <c r="E289"/>
      <c r="G289" s="69" t="s">
        <v>455</v>
      </c>
      <c r="I289"/>
      <c r="J289"/>
      <c r="K289"/>
      <c r="L289"/>
      <c r="M289"/>
      <c r="P289"/>
    </row>
    <row r="290" spans="4:16">
      <c r="D290"/>
      <c r="E290"/>
      <c r="G290" s="69" t="s">
        <v>230</v>
      </c>
      <c r="I290"/>
      <c r="J290"/>
      <c r="K290"/>
      <c r="L290"/>
      <c r="M290"/>
      <c r="P290"/>
    </row>
    <row r="291" spans="4:16">
      <c r="D291"/>
      <c r="E291"/>
      <c r="G291" s="69" t="s">
        <v>458</v>
      </c>
      <c r="I291"/>
      <c r="J291"/>
      <c r="K291"/>
      <c r="L291"/>
      <c r="M291"/>
      <c r="P291"/>
    </row>
    <row r="292" spans="4:16">
      <c r="D292"/>
      <c r="E292"/>
      <c r="G292" s="69" t="s">
        <v>231</v>
      </c>
      <c r="I292"/>
      <c r="J292"/>
      <c r="K292"/>
      <c r="L292"/>
      <c r="M292"/>
      <c r="P292"/>
    </row>
    <row r="293" spans="4:16">
      <c r="D293"/>
      <c r="E293"/>
      <c r="G293" s="69" t="s">
        <v>232</v>
      </c>
      <c r="I293"/>
      <c r="J293"/>
      <c r="K293"/>
      <c r="L293"/>
      <c r="M293"/>
      <c r="P293"/>
    </row>
    <row r="294" spans="4:16">
      <c r="D294"/>
      <c r="E294"/>
      <c r="G294" s="69" t="s">
        <v>233</v>
      </c>
      <c r="I294"/>
      <c r="J294"/>
      <c r="K294"/>
      <c r="L294"/>
      <c r="M294"/>
      <c r="P294"/>
    </row>
    <row r="295" spans="4:16">
      <c r="D295"/>
      <c r="E295"/>
      <c r="G295" s="69" t="s">
        <v>234</v>
      </c>
      <c r="I295"/>
      <c r="J295"/>
      <c r="K295"/>
      <c r="L295"/>
      <c r="M295"/>
      <c r="P295"/>
    </row>
    <row r="296" spans="4:16">
      <c r="D296"/>
      <c r="E296"/>
      <c r="G296" s="69" t="s">
        <v>235</v>
      </c>
      <c r="I296"/>
      <c r="J296"/>
      <c r="K296"/>
      <c r="L296"/>
      <c r="M296"/>
      <c r="P296"/>
    </row>
    <row r="297" spans="4:16">
      <c r="D297"/>
      <c r="E297"/>
      <c r="G297" s="69" t="s">
        <v>236</v>
      </c>
      <c r="I297"/>
      <c r="J297"/>
      <c r="K297"/>
      <c r="L297"/>
      <c r="M297"/>
      <c r="P297"/>
    </row>
    <row r="298" spans="4:16">
      <c r="D298"/>
      <c r="E298"/>
      <c r="G298" s="69" t="s">
        <v>286</v>
      </c>
      <c r="I298"/>
      <c r="J298"/>
      <c r="K298"/>
      <c r="L298"/>
      <c r="M298"/>
      <c r="P298"/>
    </row>
    <row r="299" spans="4:16">
      <c r="D299"/>
      <c r="E299"/>
      <c r="G299" s="69" t="s">
        <v>237</v>
      </c>
      <c r="I299"/>
      <c r="J299"/>
      <c r="K299"/>
      <c r="L299"/>
      <c r="M299"/>
      <c r="P299"/>
    </row>
    <row r="300" spans="4:16">
      <c r="D300"/>
      <c r="E300"/>
      <c r="G300" s="69" t="s">
        <v>323</v>
      </c>
      <c r="I300"/>
      <c r="J300"/>
      <c r="K300"/>
      <c r="L300"/>
      <c r="M300"/>
      <c r="P300"/>
    </row>
    <row r="301" spans="4:16">
      <c r="D301"/>
      <c r="E301"/>
      <c r="G301" s="69" t="s">
        <v>238</v>
      </c>
      <c r="I301"/>
      <c r="J301"/>
      <c r="K301"/>
      <c r="L301"/>
      <c r="M301"/>
      <c r="P301"/>
    </row>
    <row r="302" spans="4:16">
      <c r="D302"/>
      <c r="E302"/>
      <c r="G302" s="69" t="s">
        <v>320</v>
      </c>
      <c r="I302"/>
      <c r="J302"/>
      <c r="K302"/>
      <c r="L302"/>
      <c r="M302"/>
      <c r="P302"/>
    </row>
    <row r="303" spans="4:16">
      <c r="D303"/>
      <c r="E303"/>
      <c r="G303" s="69" t="s">
        <v>324</v>
      </c>
      <c r="I303"/>
      <c r="J303"/>
      <c r="K303"/>
      <c r="L303"/>
      <c r="M303"/>
      <c r="P303"/>
    </row>
    <row r="304" spans="4:16">
      <c r="D304"/>
      <c r="E304"/>
      <c r="G304" s="69" t="s">
        <v>322</v>
      </c>
      <c r="I304"/>
      <c r="J304"/>
      <c r="K304"/>
      <c r="L304"/>
      <c r="M304"/>
      <c r="P304"/>
    </row>
    <row r="305" spans="4:16">
      <c r="D305"/>
      <c r="E305"/>
      <c r="G305" s="69" t="s">
        <v>321</v>
      </c>
      <c r="I305"/>
      <c r="J305"/>
      <c r="K305"/>
      <c r="L305"/>
      <c r="M305"/>
      <c r="P305"/>
    </row>
    <row r="306" spans="4:16">
      <c r="D306"/>
      <c r="E306"/>
      <c r="G306" s="69" t="s">
        <v>274</v>
      </c>
      <c r="I306"/>
      <c r="J306"/>
      <c r="K306"/>
      <c r="L306"/>
      <c r="M306"/>
      <c r="P306"/>
    </row>
    <row r="307" spans="4:16">
      <c r="D307"/>
      <c r="E307"/>
      <c r="G307" s="69" t="s">
        <v>390</v>
      </c>
      <c r="I307"/>
      <c r="J307"/>
      <c r="K307"/>
      <c r="L307"/>
      <c r="M307"/>
      <c r="P307"/>
    </row>
    <row r="308" spans="4:16">
      <c r="D308"/>
      <c r="E308"/>
      <c r="G308" s="69" t="s">
        <v>116</v>
      </c>
      <c r="I308"/>
      <c r="J308"/>
      <c r="K308"/>
      <c r="L308"/>
      <c r="M308"/>
      <c r="P308"/>
    </row>
    <row r="309" spans="4:16">
      <c r="D309"/>
      <c r="E309"/>
      <c r="G309" s="69" t="s">
        <v>239</v>
      </c>
      <c r="I309"/>
      <c r="J309"/>
      <c r="K309"/>
      <c r="L309"/>
      <c r="M309"/>
      <c r="P309"/>
    </row>
    <row r="310" spans="4:16">
      <c r="D310"/>
      <c r="E310"/>
      <c r="G310" s="69" t="s">
        <v>240</v>
      </c>
      <c r="I310"/>
      <c r="J310"/>
      <c r="K310"/>
      <c r="L310"/>
      <c r="M310"/>
      <c r="P310"/>
    </row>
    <row r="311" spans="4:16">
      <c r="D311"/>
      <c r="E311"/>
      <c r="G311" s="69" t="s">
        <v>241</v>
      </c>
      <c r="I311"/>
      <c r="J311"/>
      <c r="K311"/>
      <c r="L311"/>
      <c r="M311"/>
      <c r="P311"/>
    </row>
    <row r="312" spans="4:16">
      <c r="D312"/>
      <c r="E312"/>
      <c r="G312" s="69" t="s">
        <v>26</v>
      </c>
      <c r="I312"/>
      <c r="J312"/>
      <c r="K312"/>
      <c r="L312"/>
      <c r="M312"/>
      <c r="P312"/>
    </row>
    <row r="313" spans="4:16">
      <c r="D313"/>
      <c r="E313"/>
      <c r="G313" s="69" t="s">
        <v>71</v>
      </c>
      <c r="I313"/>
      <c r="J313"/>
      <c r="K313"/>
      <c r="L313"/>
      <c r="M313"/>
      <c r="P313"/>
    </row>
    <row r="314" spans="4:16">
      <c r="D314"/>
      <c r="E314"/>
      <c r="G314" s="69" t="s">
        <v>641</v>
      </c>
      <c r="I314"/>
      <c r="J314"/>
      <c r="K314"/>
      <c r="L314"/>
      <c r="M314"/>
      <c r="P314"/>
    </row>
    <row r="315" spans="4:16">
      <c r="D315"/>
      <c r="E315"/>
      <c r="G315" s="69" t="s">
        <v>123</v>
      </c>
      <c r="I315"/>
      <c r="J315"/>
      <c r="K315"/>
      <c r="L315"/>
      <c r="M315"/>
      <c r="P315"/>
    </row>
    <row r="316" spans="4:16">
      <c r="D316"/>
      <c r="E316"/>
      <c r="G316" s="69" t="s">
        <v>42</v>
      </c>
      <c r="I316"/>
      <c r="J316"/>
      <c r="K316"/>
      <c r="L316"/>
      <c r="M316"/>
      <c r="P316"/>
    </row>
    <row r="317" spans="4:16">
      <c r="D317"/>
      <c r="E317"/>
      <c r="G317" s="69" t="s">
        <v>373</v>
      </c>
      <c r="I317"/>
      <c r="J317"/>
      <c r="K317"/>
      <c r="L317"/>
      <c r="M317"/>
      <c r="P317"/>
    </row>
    <row r="318" spans="4:16">
      <c r="D318"/>
      <c r="E318"/>
      <c r="G318" s="69" t="s">
        <v>43</v>
      </c>
      <c r="I318"/>
      <c r="J318"/>
      <c r="K318"/>
      <c r="L318"/>
      <c r="M318"/>
      <c r="P318"/>
    </row>
    <row r="319" spans="4:16">
      <c r="D319"/>
      <c r="E319"/>
      <c r="G319" s="69" t="s">
        <v>242</v>
      </c>
      <c r="I319"/>
      <c r="J319"/>
      <c r="K319"/>
      <c r="L319"/>
      <c r="M319"/>
      <c r="P319"/>
    </row>
    <row r="320" spans="4:16">
      <c r="D320"/>
      <c r="E320"/>
      <c r="G320" s="69" t="s">
        <v>393</v>
      </c>
      <c r="I320"/>
      <c r="J320"/>
      <c r="K320"/>
      <c r="L320"/>
      <c r="M320"/>
      <c r="P320"/>
    </row>
    <row r="321" spans="4:16">
      <c r="D321"/>
      <c r="E321"/>
      <c r="G321" s="69" t="s">
        <v>243</v>
      </c>
      <c r="I321"/>
      <c r="J321"/>
      <c r="K321"/>
      <c r="L321"/>
      <c r="M321"/>
      <c r="P321"/>
    </row>
    <row r="322" spans="4:16">
      <c r="D322"/>
      <c r="E322"/>
      <c r="G322" s="69" t="s">
        <v>473</v>
      </c>
      <c r="I322"/>
      <c r="J322"/>
      <c r="K322"/>
      <c r="L322"/>
      <c r="M322"/>
      <c r="P322"/>
    </row>
    <row r="323" spans="4:16">
      <c r="D323"/>
      <c r="E323"/>
      <c r="G323" s="69" t="s">
        <v>466</v>
      </c>
      <c r="I323"/>
      <c r="J323"/>
      <c r="K323"/>
      <c r="L323"/>
      <c r="M323"/>
      <c r="P323"/>
    </row>
    <row r="324" spans="4:16">
      <c r="D324"/>
      <c r="E324"/>
      <c r="G324" s="69" t="s">
        <v>403</v>
      </c>
      <c r="I324"/>
      <c r="J324"/>
      <c r="K324"/>
      <c r="L324"/>
      <c r="M324"/>
      <c r="P324"/>
    </row>
    <row r="325" spans="4:16">
      <c r="D325"/>
      <c r="E325"/>
      <c r="G325" s="69" t="s">
        <v>350</v>
      </c>
      <c r="I325"/>
      <c r="J325"/>
      <c r="K325"/>
      <c r="L325"/>
      <c r="M325"/>
      <c r="P325"/>
    </row>
    <row r="326" spans="4:16">
      <c r="D326"/>
      <c r="E326"/>
      <c r="G326" s="69" t="s">
        <v>45</v>
      </c>
      <c r="I326"/>
      <c r="J326"/>
      <c r="K326"/>
      <c r="L326"/>
      <c r="M326"/>
      <c r="P326"/>
    </row>
    <row r="327" spans="4:16">
      <c r="D327"/>
      <c r="E327"/>
      <c r="G327" s="69" t="s">
        <v>244</v>
      </c>
      <c r="I327"/>
      <c r="J327"/>
      <c r="K327"/>
      <c r="L327"/>
      <c r="M327"/>
      <c r="P327"/>
    </row>
    <row r="328" spans="4:16">
      <c r="D328"/>
      <c r="E328"/>
      <c r="G328" s="69" t="s">
        <v>497</v>
      </c>
      <c r="I328"/>
      <c r="J328"/>
      <c r="K328"/>
      <c r="L328"/>
      <c r="M328"/>
      <c r="P328"/>
    </row>
    <row r="329" spans="4:16">
      <c r="D329"/>
      <c r="E329"/>
      <c r="G329" s="69" t="s">
        <v>245</v>
      </c>
      <c r="I329"/>
      <c r="J329"/>
      <c r="K329"/>
      <c r="L329"/>
      <c r="M329"/>
      <c r="P329"/>
    </row>
    <row r="330" spans="4:16">
      <c r="D330"/>
      <c r="E330"/>
      <c r="G330" s="69" t="s">
        <v>246</v>
      </c>
      <c r="I330"/>
      <c r="J330"/>
      <c r="K330"/>
      <c r="L330"/>
      <c r="M330"/>
      <c r="P330"/>
    </row>
    <row r="331" spans="4:16">
      <c r="D331"/>
      <c r="E331"/>
      <c r="G331" s="69" t="s">
        <v>463</v>
      </c>
      <c r="I331"/>
      <c r="J331"/>
      <c r="K331"/>
      <c r="L331"/>
      <c r="M331"/>
      <c r="P331"/>
    </row>
    <row r="332" spans="4:16">
      <c r="D332"/>
      <c r="E332"/>
      <c r="G332" s="69" t="s">
        <v>247</v>
      </c>
      <c r="I332"/>
      <c r="J332"/>
      <c r="K332"/>
      <c r="L332"/>
      <c r="M332"/>
      <c r="P332"/>
    </row>
    <row r="333" spans="4:16">
      <c r="D333"/>
      <c r="E333"/>
      <c r="G333" s="69" t="s">
        <v>375</v>
      </c>
      <c r="I333"/>
      <c r="J333"/>
      <c r="K333"/>
      <c r="L333"/>
      <c r="M333"/>
      <c r="P333"/>
    </row>
    <row r="334" spans="4:16">
      <c r="D334"/>
      <c r="E334"/>
      <c r="G334" s="69" t="s">
        <v>122</v>
      </c>
      <c r="I334"/>
      <c r="J334"/>
      <c r="K334"/>
      <c r="L334"/>
      <c r="M334"/>
      <c r="P334"/>
    </row>
    <row r="335" spans="4:16">
      <c r="D335"/>
      <c r="E335"/>
      <c r="G335" s="69" t="s">
        <v>450</v>
      </c>
      <c r="I335"/>
      <c r="J335"/>
      <c r="K335"/>
      <c r="L335"/>
      <c r="M335"/>
      <c r="P335"/>
    </row>
    <row r="336" spans="4:16">
      <c r="D336"/>
      <c r="E336"/>
      <c r="G336" s="69" t="s">
        <v>362</v>
      </c>
      <c r="I336"/>
      <c r="J336"/>
      <c r="K336"/>
      <c r="L336"/>
      <c r="M336"/>
      <c r="P336"/>
    </row>
    <row r="337" spans="4:16">
      <c r="D337"/>
      <c r="E337"/>
      <c r="G337" s="69" t="s">
        <v>359</v>
      </c>
      <c r="I337"/>
      <c r="J337"/>
      <c r="K337"/>
      <c r="L337"/>
      <c r="M337"/>
      <c r="P337"/>
    </row>
    <row r="338" spans="4:16">
      <c r="D338"/>
      <c r="E338"/>
      <c r="G338" s="69" t="s">
        <v>248</v>
      </c>
      <c r="I338"/>
      <c r="J338"/>
      <c r="K338"/>
      <c r="L338"/>
      <c r="M338"/>
      <c r="P338"/>
    </row>
    <row r="339" spans="4:16">
      <c r="D339"/>
      <c r="E339"/>
      <c r="G339" s="69" t="s">
        <v>249</v>
      </c>
      <c r="I339"/>
      <c r="J339"/>
      <c r="K339"/>
      <c r="L339"/>
      <c r="M339"/>
      <c r="P339"/>
    </row>
    <row r="340" spans="4:16">
      <c r="D340"/>
      <c r="E340"/>
      <c r="G340" s="69" t="s">
        <v>250</v>
      </c>
      <c r="I340"/>
      <c r="J340"/>
      <c r="K340"/>
      <c r="L340"/>
      <c r="M340"/>
      <c r="P340"/>
    </row>
    <row r="341" spans="4:16">
      <c r="D341"/>
      <c r="E341"/>
      <c r="G341" s="69" t="s">
        <v>251</v>
      </c>
      <c r="I341"/>
      <c r="J341"/>
      <c r="K341"/>
      <c r="L341"/>
      <c r="M341"/>
      <c r="P341"/>
    </row>
    <row r="342" spans="4:16">
      <c r="D342"/>
      <c r="E342"/>
      <c r="G342" s="69" t="s">
        <v>252</v>
      </c>
      <c r="I342"/>
      <c r="J342"/>
      <c r="K342"/>
      <c r="L342"/>
      <c r="M342"/>
      <c r="P342"/>
    </row>
    <row r="343" spans="4:16">
      <c r="D343"/>
      <c r="E343"/>
      <c r="G343" s="69" t="s">
        <v>253</v>
      </c>
      <c r="I343"/>
      <c r="J343"/>
      <c r="K343"/>
      <c r="L343"/>
      <c r="M343"/>
      <c r="P343"/>
    </row>
    <row r="344" spans="4:16">
      <c r="D344"/>
      <c r="E344"/>
      <c r="G344" s="69" t="s">
        <v>254</v>
      </c>
      <c r="I344"/>
      <c r="J344"/>
      <c r="K344"/>
      <c r="L344"/>
      <c r="M344"/>
      <c r="P344"/>
    </row>
    <row r="345" spans="4:16">
      <c r="D345"/>
      <c r="E345"/>
      <c r="G345" s="69" t="s">
        <v>255</v>
      </c>
      <c r="I345"/>
      <c r="J345"/>
      <c r="K345"/>
      <c r="L345"/>
      <c r="M345"/>
      <c r="P345"/>
    </row>
    <row r="346" spans="4:16">
      <c r="D346"/>
      <c r="E346"/>
      <c r="G346" s="69" t="s">
        <v>256</v>
      </c>
      <c r="I346"/>
      <c r="J346"/>
      <c r="K346"/>
      <c r="L346"/>
      <c r="M346"/>
      <c r="P346"/>
    </row>
    <row r="347" spans="4:16">
      <c r="D347"/>
      <c r="E347"/>
      <c r="G347" s="69" t="s">
        <v>257</v>
      </c>
      <c r="I347"/>
      <c r="J347"/>
      <c r="K347"/>
      <c r="L347"/>
      <c r="M347"/>
      <c r="P347"/>
    </row>
    <row r="348" spans="4:16">
      <c r="D348"/>
      <c r="E348"/>
      <c r="G348" s="69" t="s">
        <v>258</v>
      </c>
      <c r="I348"/>
      <c r="J348"/>
      <c r="K348"/>
      <c r="L348"/>
      <c r="M348"/>
      <c r="P348"/>
    </row>
    <row r="349" spans="4:16">
      <c r="D349"/>
      <c r="E349"/>
      <c r="G349" s="69" t="s">
        <v>259</v>
      </c>
      <c r="I349"/>
      <c r="J349"/>
      <c r="K349"/>
      <c r="L349"/>
      <c r="M349"/>
      <c r="P349"/>
    </row>
    <row r="350" spans="4:16">
      <c r="D350"/>
      <c r="E350"/>
      <c r="G350" s="69" t="s">
        <v>392</v>
      </c>
      <c r="I350"/>
      <c r="J350"/>
      <c r="K350"/>
      <c r="L350"/>
      <c r="M350"/>
      <c r="P350"/>
    </row>
    <row r="351" spans="4:16">
      <c r="D351"/>
      <c r="E351"/>
      <c r="G351" s="69" t="s">
        <v>260</v>
      </c>
      <c r="I351"/>
      <c r="J351"/>
      <c r="K351"/>
      <c r="L351"/>
      <c r="M351"/>
      <c r="P351"/>
    </row>
    <row r="352" spans="4:16">
      <c r="D352"/>
      <c r="E352"/>
      <c r="G352" s="69" t="s">
        <v>402</v>
      </c>
      <c r="I352"/>
      <c r="J352"/>
      <c r="K352"/>
      <c r="L352"/>
      <c r="M352"/>
      <c r="P352"/>
    </row>
    <row r="353" spans="4:16">
      <c r="D353"/>
      <c r="E353"/>
      <c r="G353" s="69" t="s">
        <v>305</v>
      </c>
      <c r="I353"/>
      <c r="J353"/>
      <c r="K353"/>
      <c r="L353"/>
      <c r="M353"/>
      <c r="P353"/>
    </row>
    <row r="354" spans="4:16">
      <c r="D354"/>
      <c r="E354"/>
      <c r="G354" s="69" t="s">
        <v>355</v>
      </c>
      <c r="I354"/>
      <c r="J354"/>
      <c r="K354"/>
      <c r="L354"/>
      <c r="M354"/>
      <c r="P354"/>
    </row>
    <row r="355" spans="4:16">
      <c r="D355"/>
      <c r="E355"/>
      <c r="G355" s="69" t="s">
        <v>301</v>
      </c>
      <c r="I355"/>
      <c r="J355"/>
      <c r="K355"/>
      <c r="L355"/>
      <c r="M355"/>
      <c r="P355"/>
    </row>
    <row r="356" spans="4:16">
      <c r="D356"/>
      <c r="E356"/>
      <c r="G356" s="69" t="s">
        <v>261</v>
      </c>
      <c r="I356"/>
      <c r="J356"/>
      <c r="K356"/>
      <c r="L356"/>
      <c r="M356"/>
      <c r="P356"/>
    </row>
    <row r="357" spans="4:16">
      <c r="D357"/>
      <c r="E357"/>
      <c r="G357" s="69" t="s">
        <v>262</v>
      </c>
      <c r="I357"/>
      <c r="J357"/>
      <c r="K357"/>
      <c r="L357"/>
      <c r="M357"/>
      <c r="P357"/>
    </row>
    <row r="358" spans="4:16">
      <c r="D358"/>
      <c r="E358"/>
      <c r="G358" s="69" t="s">
        <v>40</v>
      </c>
      <c r="I358"/>
      <c r="J358"/>
      <c r="K358"/>
      <c r="L358"/>
      <c r="M358"/>
      <c r="P358"/>
    </row>
    <row r="359" spans="4:16">
      <c r="D359"/>
      <c r="E359"/>
      <c r="G359" s="69" t="s">
        <v>39</v>
      </c>
      <c r="I359"/>
      <c r="J359"/>
      <c r="K359"/>
      <c r="L359"/>
      <c r="M359"/>
      <c r="P359"/>
    </row>
    <row r="360" spans="4:16">
      <c r="D360"/>
      <c r="E360"/>
      <c r="G360" s="69" t="s">
        <v>356</v>
      </c>
      <c r="I360"/>
      <c r="J360"/>
      <c r="K360"/>
      <c r="L360"/>
      <c r="M360"/>
      <c r="P360"/>
    </row>
    <row r="361" spans="4:16">
      <c r="D361"/>
      <c r="E361"/>
      <c r="G361" s="69" t="s">
        <v>41</v>
      </c>
      <c r="I361"/>
      <c r="J361"/>
      <c r="K361"/>
      <c r="L361"/>
      <c r="M361"/>
      <c r="P361"/>
    </row>
    <row r="362" spans="4:16">
      <c r="D362"/>
      <c r="E362"/>
      <c r="G362" s="69" t="s">
        <v>263</v>
      </c>
      <c r="I362"/>
      <c r="J362"/>
      <c r="K362"/>
      <c r="L362"/>
      <c r="M362"/>
      <c r="P362"/>
    </row>
    <row r="363" spans="4:16">
      <c r="D363"/>
      <c r="E363"/>
      <c r="G363" s="69" t="s">
        <v>264</v>
      </c>
      <c r="I363"/>
      <c r="J363"/>
      <c r="K363"/>
      <c r="L363"/>
      <c r="M363"/>
      <c r="P363"/>
    </row>
    <row r="364" spans="4:16">
      <c r="D364"/>
      <c r="E364"/>
      <c r="G364" s="69" t="s">
        <v>265</v>
      </c>
      <c r="I364"/>
      <c r="J364"/>
      <c r="K364"/>
      <c r="L364"/>
      <c r="M364"/>
      <c r="P364"/>
    </row>
    <row r="365" spans="4:16">
      <c r="D365"/>
      <c r="E365"/>
      <c r="G365" s="69" t="s">
        <v>498</v>
      </c>
      <c r="I365"/>
      <c r="J365"/>
      <c r="K365"/>
      <c r="L365"/>
      <c r="M365"/>
      <c r="P365"/>
    </row>
    <row r="366" spans="4:16">
      <c r="D366"/>
      <c r="E366"/>
      <c r="G366" s="69" t="s">
        <v>48</v>
      </c>
      <c r="I366"/>
      <c r="J366"/>
      <c r="K366"/>
      <c r="L366"/>
      <c r="M366"/>
      <c r="P366"/>
    </row>
    <row r="367" spans="4:16">
      <c r="D367"/>
      <c r="E367"/>
      <c r="G367" s="69" t="s">
        <v>266</v>
      </c>
      <c r="I367"/>
      <c r="J367"/>
      <c r="K367"/>
      <c r="L367"/>
      <c r="M367"/>
      <c r="P367"/>
    </row>
    <row r="368" spans="4:16">
      <c r="D368"/>
      <c r="E368"/>
      <c r="G368" s="69" t="s">
        <v>358</v>
      </c>
      <c r="I368"/>
      <c r="J368"/>
      <c r="K368"/>
      <c r="L368"/>
      <c r="M368"/>
      <c r="P368"/>
    </row>
    <row r="369" spans="4:16">
      <c r="D369"/>
      <c r="E369"/>
      <c r="G369" s="69" t="s">
        <v>267</v>
      </c>
      <c r="I369"/>
      <c r="J369"/>
      <c r="K369"/>
      <c r="L369"/>
      <c r="M369"/>
      <c r="P369"/>
    </row>
    <row r="370" spans="4:16">
      <c r="D370"/>
      <c r="E370"/>
      <c r="G370" s="69" t="s">
        <v>370</v>
      </c>
      <c r="I370"/>
      <c r="J370"/>
      <c r="K370"/>
      <c r="L370"/>
      <c r="M370"/>
      <c r="P370"/>
    </row>
    <row r="371" spans="4:16">
      <c r="D371"/>
      <c r="E371"/>
      <c r="G371" s="69" t="s">
        <v>495</v>
      </c>
      <c r="I371"/>
      <c r="J371"/>
      <c r="K371"/>
      <c r="L371"/>
      <c r="M371"/>
      <c r="P371"/>
    </row>
    <row r="372" spans="4:16">
      <c r="D372"/>
      <c r="E372"/>
      <c r="G372" s="69" t="s">
        <v>268</v>
      </c>
      <c r="I372"/>
      <c r="J372"/>
      <c r="K372"/>
      <c r="L372"/>
      <c r="M372"/>
      <c r="P372"/>
    </row>
    <row r="373" spans="4:16">
      <c r="D373"/>
      <c r="E373"/>
      <c r="G373" s="69" t="s">
        <v>367</v>
      </c>
      <c r="I373"/>
      <c r="J373"/>
      <c r="K373"/>
      <c r="L373"/>
      <c r="M373"/>
      <c r="P373"/>
    </row>
    <row r="374" spans="4:16">
      <c r="D374"/>
      <c r="E374"/>
      <c r="G374" s="69" t="s">
        <v>285</v>
      </c>
      <c r="I374"/>
      <c r="J374"/>
      <c r="K374"/>
      <c r="L374"/>
      <c r="M374"/>
      <c r="P374"/>
    </row>
    <row r="375" spans="4:16">
      <c r="D375"/>
      <c r="E375"/>
      <c r="G375" s="69" t="s">
        <v>453</v>
      </c>
      <c r="I375"/>
      <c r="J375"/>
      <c r="K375"/>
      <c r="L375"/>
      <c r="M375"/>
      <c r="P375"/>
    </row>
    <row r="376" spans="4:16">
      <c r="D376"/>
      <c r="E376"/>
      <c r="G376" s="69" t="s">
        <v>124</v>
      </c>
      <c r="I376"/>
      <c r="J376"/>
      <c r="K376"/>
      <c r="L376"/>
      <c r="M376"/>
      <c r="P376"/>
    </row>
    <row r="377" spans="4:16">
      <c r="D377"/>
      <c r="E377"/>
      <c r="G377" s="69" t="s">
        <v>341</v>
      </c>
      <c r="I377"/>
      <c r="J377"/>
      <c r="K377"/>
      <c r="L377"/>
      <c r="M377"/>
      <c r="P377"/>
    </row>
    <row r="378" spans="4:16">
      <c r="D378"/>
      <c r="E378"/>
      <c r="G378" s="69" t="s">
        <v>72</v>
      </c>
      <c r="I378"/>
      <c r="J378"/>
      <c r="K378"/>
      <c r="L378"/>
      <c r="M378"/>
      <c r="P378"/>
    </row>
    <row r="379" spans="4:16">
      <c r="D379"/>
      <c r="E379"/>
      <c r="G379" s="69" t="s">
        <v>128</v>
      </c>
      <c r="I379"/>
      <c r="J379"/>
      <c r="K379"/>
      <c r="L379"/>
      <c r="M379"/>
      <c r="P379"/>
    </row>
    <row r="380" spans="4:16">
      <c r="D380"/>
      <c r="E380"/>
      <c r="G380" s="69" t="s">
        <v>269</v>
      </c>
      <c r="I380"/>
      <c r="J380"/>
      <c r="K380"/>
      <c r="L380"/>
      <c r="M380"/>
      <c r="P380"/>
    </row>
    <row r="381" spans="4:16">
      <c r="D381"/>
      <c r="E381"/>
      <c r="G381" s="69" t="s">
        <v>404</v>
      </c>
      <c r="I381"/>
      <c r="J381"/>
      <c r="K381"/>
      <c r="L381"/>
      <c r="M381"/>
      <c r="P381"/>
    </row>
    <row r="382" spans="4:16">
      <c r="D382"/>
      <c r="E382"/>
      <c r="G382" s="69" t="s">
        <v>127</v>
      </c>
      <c r="I382"/>
      <c r="J382"/>
      <c r="K382"/>
      <c r="L382"/>
      <c r="M382"/>
      <c r="P382"/>
    </row>
    <row r="383" spans="4:16">
      <c r="D383"/>
      <c r="E383"/>
      <c r="G383" s="69" t="s">
        <v>270</v>
      </c>
      <c r="I383"/>
      <c r="J383"/>
      <c r="K383"/>
      <c r="L383"/>
      <c r="M383"/>
      <c r="P383"/>
    </row>
    <row r="384" spans="4:16">
      <c r="D384"/>
      <c r="E384"/>
      <c r="G384" s="69" t="s">
        <v>125</v>
      </c>
      <c r="I384"/>
      <c r="J384"/>
      <c r="K384"/>
      <c r="L384"/>
      <c r="M384"/>
      <c r="P384"/>
    </row>
    <row r="385" spans="4:16">
      <c r="D385"/>
      <c r="E385"/>
      <c r="G385" s="69" t="s">
        <v>400</v>
      </c>
      <c r="I385"/>
      <c r="J385"/>
      <c r="K385"/>
      <c r="L385"/>
      <c r="M385"/>
      <c r="P385"/>
    </row>
    <row r="386" spans="4:16">
      <c r="D386"/>
      <c r="E386"/>
      <c r="G386" s="69" t="s">
        <v>109</v>
      </c>
      <c r="I386"/>
      <c r="J386"/>
      <c r="K386"/>
      <c r="L386"/>
      <c r="M386"/>
      <c r="P386"/>
    </row>
    <row r="387" spans="4:16">
      <c r="G387" s="70" t="s">
        <v>117</v>
      </c>
      <c r="I387"/>
    </row>
    <row r="388" spans="4:16">
      <c r="G388" s="69" t="s">
        <v>352</v>
      </c>
    </row>
    <row r="389" spans="4:16">
      <c r="G389" s="69" t="s">
        <v>330</v>
      </c>
    </row>
    <row r="390" spans="4:16">
      <c r="G390" s="69" t="s">
        <v>331</v>
      </c>
    </row>
    <row r="391" spans="4:16">
      <c r="G391" s="69" t="s">
        <v>271</v>
      </c>
    </row>
    <row r="392" spans="4:16">
      <c r="G392" s="69" t="s">
        <v>337</v>
      </c>
    </row>
  </sheetData>
  <autoFilter ref="C5:L356">
    <filterColumn colId="1" showButton="0"/>
    <filterColumn colId="2" showButton="0"/>
    <filterColumn colId="5"/>
  </autoFilter>
  <sortState ref="G51:G384">
    <sortCondition ref="G51"/>
  </sortState>
  <mergeCells count="1">
    <mergeCell ref="D5:F5"/>
  </mergeCells>
  <conditionalFormatting sqref="U6:U51">
    <cfRule type="cellIs" dxfId="94" priority="16" stopIfTrue="1" operator="equal">
      <formula>"Extra Plano"</formula>
    </cfRule>
  </conditionalFormatting>
  <conditionalFormatting sqref="T6:T51">
    <cfRule type="cellIs" dxfId="93" priority="15" stopIfTrue="1" operator="equal">
      <formula>"Alterada"</formula>
    </cfRule>
  </conditionalFormatting>
  <conditionalFormatting sqref="P6:P51">
    <cfRule type="cellIs" dxfId="92" priority="12" stopIfTrue="1" operator="equal">
      <formula>"Inserir o motivo"</formula>
    </cfRule>
    <cfRule type="cellIs" dxfId="91" priority="13" stopIfTrue="1" operator="equal">
      <formula>"situação a alterar"</formula>
    </cfRule>
    <cfRule type="cellIs" dxfId="90" priority="14" stopIfTrue="1" operator="equal">
      <formula>"sem data marcada"</formula>
    </cfRule>
  </conditionalFormatting>
  <conditionalFormatting sqref="O6:O51">
    <cfRule type="cellIs" dxfId="89" priority="9" stopIfTrue="1" operator="equal">
      <formula>"Cancelada"</formula>
    </cfRule>
    <cfRule type="cellIs" dxfId="88" priority="10" stopIfTrue="1" operator="equal">
      <formula>"Por definir"</formula>
    </cfRule>
    <cfRule type="cellIs" dxfId="87" priority="11" stopIfTrue="1" operator="equal">
      <formula>"Alterada"</formula>
    </cfRule>
  </conditionalFormatting>
  <conditionalFormatting sqref="N6:N51">
    <cfRule type="cellIs" dxfId="86" priority="7" stopIfTrue="1" operator="equal">
      <formula>"Extra Plano"</formula>
    </cfRule>
    <cfRule type="cellIs" dxfId="85" priority="8" stopIfTrue="1" operator="equal">
      <formula>"do mês anterior"</formula>
    </cfRule>
  </conditionalFormatting>
  <conditionalFormatting sqref="E6:E51">
    <cfRule type="cellIs" dxfId="84" priority="6" stopIfTrue="1" operator="greaterThan">
      <formula>0</formula>
    </cfRule>
  </conditionalFormatting>
  <conditionalFormatting sqref="D6:D51">
    <cfRule type="cellIs" dxfId="83" priority="5" stopIfTrue="1" operator="equal">
      <formula>"T"</formula>
    </cfRule>
  </conditionalFormatting>
  <conditionalFormatting sqref="F6:F51">
    <cfRule type="cellIs" dxfId="82" priority="2" stopIfTrue="1" operator="equal">
      <formula>"sábado"</formula>
    </cfRule>
    <cfRule type="cellIs" dxfId="81" priority="3" stopIfTrue="1" operator="equal">
      <formula>"domingo"</formula>
    </cfRule>
    <cfRule type="cellIs" dxfId="80" priority="4" stopIfTrue="1" operator="equal">
      <formula>"Todo o mês"</formula>
    </cfRule>
  </conditionalFormatting>
  <conditionalFormatting sqref="A6:A51">
    <cfRule type="cellIs" dxfId="79" priority="1" stopIfTrue="1" operator="equal">
      <formula>0</formula>
    </cfRule>
  </conditionalFormatting>
  <dataValidations count="19">
    <dataValidation type="list" allowBlank="1" showInputMessage="1" showErrorMessage="1" sqref="G343">
      <formula1>$D$286:$D$378</formula1>
    </dataValidation>
    <dataValidation allowBlank="1" showInputMessage="1" sqref="R983046:R983091 R65542:R65587 R131078:R131123 R196614:R196659 R262150:R262195 R327686:R327731 R393222:R393267 R458758:R458803 R524294:R524339 R589830:R589875 R655366:R655411 R720902:R720947 R786438:R786483 R851974:R852019 R917510:R917555 R6:R51"/>
    <dataValidation type="list" allowBlank="1" showInputMessage="1" sqref="Q983046:Q983091 Q851974:Q852019 Q786438:Q786483 Q720902:Q720947 Q655366:Q655411 Q589830:Q589875 Q524294:Q524339 Q458758:Q458803 Q393222:Q393267 Q327686:Q327731 Q262150:Q262195 Q196614:Q196659 Q131078:Q131123 Q65542:Q65587 Q917510:Q917555">
      <formula1>#REF!</formula1>
    </dataValidation>
    <dataValidation type="list" allowBlank="1" showInputMessage="1" sqref="P51">
      <formula1>$P$53:$P$58</formula1>
    </dataValidation>
    <dataValidation type="list" allowBlank="1" showInputMessage="1" sqref="N51">
      <formula1>$N$53:$N$55</formula1>
    </dataValidation>
    <dataValidation type="list" errorStyle="warning" showInputMessage="1" sqref="B51:C51">
      <formula1>$B$53:$B$57</formula1>
    </dataValidation>
    <dataValidation type="list" allowBlank="1" showInputMessage="1" showErrorMessage="1" sqref="O6:O51">
      <formula1>$O$53:$O$57</formula1>
    </dataValidation>
    <dataValidation type="list" allowBlank="1" showInputMessage="1" showErrorMessage="1" sqref="H6:H51">
      <formula1>$H$53:$H$63</formula1>
    </dataValidation>
    <dataValidation type="list" allowBlank="1" showInputMessage="1" showErrorMessage="1" sqref="D6:D51">
      <formula1>$D$53:$D$84</formula1>
    </dataValidation>
    <dataValidation type="list" allowBlank="1" showInputMessage="1" showErrorMessage="1" sqref="F6:F51">
      <formula1>$F$53:$F$60</formula1>
    </dataValidation>
    <dataValidation type="list" allowBlank="1" showInputMessage="1" showErrorMessage="1" sqref="E6:E51">
      <formula1>$E$53:$E$84</formula1>
    </dataValidation>
    <dataValidation type="list" allowBlank="1" showInputMessage="1" showErrorMessage="1" sqref="C6:C50">
      <formula1>$C$53:$C$64</formula1>
    </dataValidation>
    <dataValidation type="list" allowBlank="1" showInputMessage="1" showErrorMessage="1" sqref="K6:K50">
      <formula1>$K$53:$K$59</formula1>
    </dataValidation>
    <dataValidation type="list" allowBlank="1" showInputMessage="1" showErrorMessage="1" sqref="N6:N50">
      <formula1>$N$53:$N$55</formula1>
    </dataValidation>
    <dataValidation type="list" allowBlank="1" showInputMessage="1" showErrorMessage="1" sqref="P6:P50">
      <formula1>$P$53:$P$58</formula1>
    </dataValidation>
    <dataValidation type="list" errorStyle="warning" showInputMessage="1" sqref="B6:B50">
      <formula1>#REF!</formula1>
    </dataValidation>
    <dataValidation type="list" allowBlank="1" showInputMessage="1" sqref="Q6:Q51">
      <formula1>$Q$53:$Q$54</formula1>
    </dataValidation>
    <dataValidation type="list" allowBlank="1" showInputMessage="1" showErrorMessage="1" sqref="I6:I51">
      <formula1>$I$53:$I$100</formula1>
    </dataValidation>
    <dataValidation type="list" allowBlank="1" showInputMessage="1" showErrorMessage="1" sqref="G6:G51">
      <formula1>$G$53:$G$392</formula1>
    </dataValidation>
  </dataValidations>
  <pageMargins left="0.39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janeiro!D3</f>
        <v>Janeiro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[1]Rjan!$E$8</f>
        <v>38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COUNTIF(janeiro!N6:N74,"Plano Anual")-E7</f>
        <v>17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55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COUNTIF(janeiro!N6:N74,"Extra Plano")</f>
        <v>8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63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COUNTIF(janeiro!T6:T74,"Plano AnualRealizada")</f>
        <v>55</v>
      </c>
      <c r="F18" s="86">
        <f>COUNTIF(janeiro!T6:T74,"Extra PlanoRealizada")</f>
        <v>8</v>
      </c>
      <c r="G18" s="107">
        <f>SUM(E18+F18)</f>
        <v>63</v>
      </c>
      <c r="H18" s="116"/>
    </row>
    <row r="19" spans="2:8">
      <c r="B19" s="116"/>
      <c r="C19" s="83" t="s">
        <v>513</v>
      </c>
      <c r="D19" s="84"/>
      <c r="E19" s="85">
        <f>COUNTIF(janeiro!T6:T74,"Plano AnualCancelada")</f>
        <v>0</v>
      </c>
      <c r="F19" s="86">
        <f>COUNTIF(janeiro!T6:T74,"Extra PlanoCancelada")</f>
        <v>0</v>
      </c>
      <c r="G19" s="107">
        <f>SUM(E19+F19)</f>
        <v>0</v>
      </c>
      <c r="H19" s="116"/>
    </row>
    <row r="20" spans="2:8">
      <c r="B20" s="116"/>
      <c r="C20" s="83" t="s">
        <v>22</v>
      </c>
      <c r="D20" s="84"/>
      <c r="E20" s="85">
        <f>COUNTIF(janeiro!T6:T74,"Plano AnualPor definir")</f>
        <v>0</v>
      </c>
      <c r="F20" s="86">
        <f>COUNTIF(janeiro!T6:T74,"Extra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COUNTIF(janeiro!T6:T74,"Plano AnualDefinida")</f>
        <v>0</v>
      </c>
      <c r="F21" s="86">
        <f>COUNTIF(janeiro!T6:T74,"Extra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COUNTIF(janeiro!U6:U74,"Plano AnualAção Social")</f>
        <v>2</v>
      </c>
      <c r="F24" s="90">
        <f>COUNTIF(janeiro!U6:U74,"Extra PlanoAção Social")</f>
        <v>1</v>
      </c>
      <c r="G24" s="107">
        <f>SUM(E24+F24)</f>
        <v>3</v>
      </c>
      <c r="H24" s="116"/>
    </row>
    <row r="25" spans="2:8">
      <c r="B25" s="116"/>
      <c r="C25" s="96" t="s">
        <v>14</v>
      </c>
      <c r="D25" s="88"/>
      <c r="E25" s="89">
        <f>COUNTIF(janeiro!U6:U74,"Plano AnualBiblioteca")</f>
        <v>14</v>
      </c>
      <c r="F25" s="90">
        <f>COUNTIF(janeiro!U6:U74,"Extra PlanoBiblioteca")</f>
        <v>0</v>
      </c>
      <c r="G25" s="107">
        <f t="shared" ref="G25:G34" si="0">SUM(E25+F25)</f>
        <v>14</v>
      </c>
      <c r="H25" s="116"/>
    </row>
    <row r="26" spans="2:8">
      <c r="B26" s="116"/>
      <c r="C26" s="96" t="s">
        <v>15</v>
      </c>
      <c r="D26" s="88"/>
      <c r="E26" s="89">
        <f>COUNTIF(janeiro!U6:U74,"Plano AnualCinema")</f>
        <v>10</v>
      </c>
      <c r="F26" s="90">
        <f>COUNTIF(janeiro!U6:U74,"Extra PlanoCinema")</f>
        <v>0</v>
      </c>
      <c r="G26" s="107">
        <f t="shared" si="0"/>
        <v>10</v>
      </c>
      <c r="H26" s="116"/>
    </row>
    <row r="27" spans="2:8">
      <c r="B27" s="116"/>
      <c r="C27" s="96" t="s">
        <v>153</v>
      </c>
      <c r="D27" s="88"/>
      <c r="E27" s="89">
        <f>COUNTIF(janeiro!U6:U74,"Plano AnualCultura")</f>
        <v>13</v>
      </c>
      <c r="F27" s="90">
        <f>COUNTIF(janeiro!U6:U74,"Extra PlanoCultura")</f>
        <v>0</v>
      </c>
      <c r="G27" s="107">
        <f>SUM(E27+F27)</f>
        <v>13</v>
      </c>
      <c r="H27" s="116"/>
    </row>
    <row r="28" spans="2:8">
      <c r="B28" s="116"/>
      <c r="C28" s="96" t="s">
        <v>11</v>
      </c>
      <c r="D28" s="88"/>
      <c r="E28" s="89">
        <f>COUNTIF(janeiro!U6:U74,"Plano AnualDesporto")</f>
        <v>2</v>
      </c>
      <c r="F28" s="90">
        <f>COUNTIF(janeiro!U6:U74,"Extra PlanoDesporto")</f>
        <v>0</v>
      </c>
      <c r="G28" s="107">
        <f t="shared" si="0"/>
        <v>2</v>
      </c>
      <c r="H28" s="116"/>
    </row>
    <row r="29" spans="2:8">
      <c r="B29" s="116"/>
      <c r="C29" s="96" t="s">
        <v>18</v>
      </c>
      <c r="D29" s="88"/>
      <c r="E29" s="89">
        <f>COUNTIF(janeiro!U6:U74,"Plano AnualDiv. Externo")</f>
        <v>7</v>
      </c>
      <c r="F29" s="90">
        <f>COUNTIF(janeiro!U6:U74,"Extra PlanoDiv. Externo")</f>
        <v>3</v>
      </c>
      <c r="G29" s="107">
        <f t="shared" si="0"/>
        <v>10</v>
      </c>
      <c r="H29" s="116"/>
    </row>
    <row r="30" spans="2:8">
      <c r="B30" s="116"/>
      <c r="C30" s="96" t="s">
        <v>17</v>
      </c>
      <c r="D30" s="88"/>
      <c r="E30" s="89">
        <f>COUNTIF(janeiro!U6:U74,"Plano AnualDiv. Interno")</f>
        <v>0</v>
      </c>
      <c r="F30" s="90">
        <f>COUNTIF(janeiro!U6:U74,"Extra PlanoDiv. Interno")</f>
        <v>0</v>
      </c>
      <c r="G30" s="107">
        <f t="shared" si="0"/>
        <v>0</v>
      </c>
      <c r="H30" s="116"/>
    </row>
    <row r="31" spans="2:8">
      <c r="B31" s="116"/>
      <c r="C31" s="96" t="s">
        <v>152</v>
      </c>
      <c r="D31" s="88"/>
      <c r="E31" s="89">
        <f>COUNTIF(janeiro!U6:U74,"Plano AnualEducação")</f>
        <v>0</v>
      </c>
      <c r="F31" s="90">
        <f>COUNTIF(janeiro!U6:U74,"Extra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COUNTIF(janeiro!U6:U74,"Plano AnualEspetáculo")</f>
        <v>0</v>
      </c>
      <c r="F32" s="90">
        <f>COUNTIF(janeiro!U6:U74,"Extra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COUNTIF(janeiro!U6:U74,"Plano AnualMuseu")</f>
        <v>1</v>
      </c>
      <c r="F33" s="90">
        <f>COUNTIF(janeiro!U6:U74,"Extra PlanoMuseu")</f>
        <v>4</v>
      </c>
      <c r="G33" s="107">
        <f t="shared" si="0"/>
        <v>5</v>
      </c>
      <c r="H33" s="116"/>
    </row>
    <row r="34" spans="2:8">
      <c r="B34" s="116"/>
      <c r="C34" s="97" t="s">
        <v>12</v>
      </c>
      <c r="D34" s="88"/>
      <c r="E34" s="85">
        <f>COUNTIF(janeiro!U6:U74,"Plano AnualTurismo")</f>
        <v>6</v>
      </c>
      <c r="F34" s="86">
        <f>COUNTIF(janeiro!U6:U74,"Extra PlanoTurismo")</f>
        <v>0</v>
      </c>
      <c r="G34" s="107">
        <f t="shared" si="0"/>
        <v>6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78" priority="6" stopIfTrue="1" operator="equal">
      <formula>0</formula>
    </cfRule>
  </conditionalFormatting>
  <conditionalFormatting sqref="G24:G34 G18:G21 G15">
    <cfRule type="cellIs" dxfId="77" priority="5" stopIfTrue="1" operator="equal">
      <formula>0</formula>
    </cfRule>
  </conditionalFormatting>
  <conditionalFormatting sqref="E18:E21 E24:E34 E7 G11 E9">
    <cfRule type="cellIs" dxfId="76" priority="4" stopIfTrue="1" operator="equal">
      <formula>0</formula>
    </cfRule>
  </conditionalFormatting>
  <conditionalFormatting sqref="C47:D47">
    <cfRule type="cellIs" dxfId="75" priority="3" stopIfTrue="1" operator="equal">
      <formula>"domingo"</formula>
    </cfRule>
  </conditionalFormatting>
  <pageMargins left="0.92" right="0.74" top="1.62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fevereiro!D3</f>
        <v>Fevereiro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[1]Rfev!$E$8</f>
        <v>27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COUNTIF(fevereiro!N6:N57,"Plano Anual")-E7</f>
        <v>11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38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COUNTIF(fevereiro!N6:N57,"Extra Plano")</f>
        <v>8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46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COUNTIF(fevereiro!T6:T57,"Plano AnualRealizada")</f>
        <v>38</v>
      </c>
      <c r="F18" s="86">
        <f>COUNTIF(fevereiro!T6:T57,"Extra PlanoRealizada")</f>
        <v>8</v>
      </c>
      <c r="G18" s="107">
        <f>SUM(E18+F18)</f>
        <v>46</v>
      </c>
      <c r="H18" s="116"/>
    </row>
    <row r="19" spans="2:8">
      <c r="B19" s="116"/>
      <c r="C19" s="83" t="s">
        <v>513</v>
      </c>
      <c r="D19" s="84"/>
      <c r="E19" s="85">
        <f>COUNTIF(fevereiro!T6:T57,"Plano AnualCancelada")</f>
        <v>0</v>
      </c>
      <c r="F19" s="86">
        <f>COUNTIF(fevereiro!T6:T57,"Extra PlanoCancelada")</f>
        <v>0</v>
      </c>
      <c r="G19" s="107">
        <f>SUM(E19+F19)</f>
        <v>0</v>
      </c>
      <c r="H19" s="116"/>
    </row>
    <row r="20" spans="2:8">
      <c r="B20" s="116"/>
      <c r="C20" s="83" t="s">
        <v>22</v>
      </c>
      <c r="D20" s="84"/>
      <c r="E20" s="85">
        <f>COUNTIF(fevereiro!T6:T57,"Plano AnualPor definir")</f>
        <v>0</v>
      </c>
      <c r="F20" s="86">
        <f>COUNTIF(fevereiro!T6:T57,"Extra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COUNTIF(fevereiro!T6:T57,"Plano AnualDefinida")</f>
        <v>0</v>
      </c>
      <c r="F21" s="86">
        <f>COUNTIF(fevereiro!T6:T57,"Extra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COUNTIF(fevereiro!U6:U57,"Plano AnualAção Social")</f>
        <v>1</v>
      </c>
      <c r="F24" s="90">
        <f>COUNTIF(fevereiro!U6:U57,"Extra PlanoAção Social")</f>
        <v>0</v>
      </c>
      <c r="G24" s="107">
        <f>SUM(E24+F24)</f>
        <v>1</v>
      </c>
      <c r="H24" s="116"/>
    </row>
    <row r="25" spans="2:8">
      <c r="B25" s="116"/>
      <c r="C25" s="96" t="s">
        <v>14</v>
      </c>
      <c r="D25" s="88"/>
      <c r="E25" s="89">
        <f>COUNTIF(fevereiro!U6:U57,"Plano AnualBiblioteca")</f>
        <v>18</v>
      </c>
      <c r="F25" s="90">
        <f>COUNTIF(fevereiro!U6:U57,"Extra PlanoBiblioteca")</f>
        <v>0</v>
      </c>
      <c r="G25" s="107">
        <f t="shared" ref="G25:G34" si="0">SUM(E25+F25)</f>
        <v>18</v>
      </c>
      <c r="H25" s="116"/>
    </row>
    <row r="26" spans="2:8">
      <c r="B26" s="116"/>
      <c r="C26" s="96" t="s">
        <v>15</v>
      </c>
      <c r="D26" s="88"/>
      <c r="E26" s="89">
        <f>COUNTIF(fevereiro!U6:U57,"Plano AnualCinema")</f>
        <v>10</v>
      </c>
      <c r="F26" s="90">
        <f>COUNTIF(fevereiro!U6:U57,"Extra PlanoCinema")</f>
        <v>0</v>
      </c>
      <c r="G26" s="107">
        <f t="shared" si="0"/>
        <v>10</v>
      </c>
      <c r="H26" s="116"/>
    </row>
    <row r="27" spans="2:8">
      <c r="B27" s="116"/>
      <c r="C27" s="96" t="s">
        <v>153</v>
      </c>
      <c r="D27" s="88"/>
      <c r="E27" s="89">
        <f>COUNTIF(fevereiro!U6:U57,"Plano AnualCultura")</f>
        <v>0</v>
      </c>
      <c r="F27" s="90">
        <f>COUNTIF(fevereiro!U6:U57,"Extra PlanoCultura")</f>
        <v>0</v>
      </c>
      <c r="G27" s="107">
        <f>SUM(E27+F27)</f>
        <v>0</v>
      </c>
      <c r="H27" s="116"/>
    </row>
    <row r="28" spans="2:8">
      <c r="B28" s="116"/>
      <c r="C28" s="96" t="s">
        <v>11</v>
      </c>
      <c r="D28" s="88"/>
      <c r="E28" s="89">
        <f>COUNTIF(fevereiro!U6:U57,"Plano AnualDesporto")</f>
        <v>2</v>
      </c>
      <c r="F28" s="90">
        <f>COUNTIF(fevereiro!U6:U57,"Extra PlanoDesporto")</f>
        <v>1</v>
      </c>
      <c r="G28" s="107">
        <f t="shared" si="0"/>
        <v>3</v>
      </c>
      <c r="H28" s="116"/>
    </row>
    <row r="29" spans="2:8">
      <c r="B29" s="116"/>
      <c r="C29" s="96" t="s">
        <v>18</v>
      </c>
      <c r="D29" s="88"/>
      <c r="E29" s="89">
        <f>COUNTIF(fevereiro!U6:U57,"Plano AnualDiv. Externo")</f>
        <v>4</v>
      </c>
      <c r="F29" s="90">
        <f>COUNTIF(fevereiro!U6:U57,"Extra PlanoDiv. Externo")</f>
        <v>3</v>
      </c>
      <c r="G29" s="107">
        <f t="shared" si="0"/>
        <v>7</v>
      </c>
      <c r="H29" s="116"/>
    </row>
    <row r="30" spans="2:8">
      <c r="B30" s="116"/>
      <c r="C30" s="96" t="s">
        <v>17</v>
      </c>
      <c r="D30" s="88"/>
      <c r="E30" s="89">
        <f>COUNTIF(fevereiro!U6:U57,"Plano AnualDiv. Interno")</f>
        <v>0</v>
      </c>
      <c r="F30" s="90">
        <f>COUNTIF(fevereiro!U6:U57,"Extra PlanoDiv. Interno")</f>
        <v>0</v>
      </c>
      <c r="G30" s="107">
        <f t="shared" si="0"/>
        <v>0</v>
      </c>
      <c r="H30" s="116"/>
    </row>
    <row r="31" spans="2:8">
      <c r="B31" s="116"/>
      <c r="C31" s="96" t="s">
        <v>152</v>
      </c>
      <c r="D31" s="88"/>
      <c r="E31" s="89">
        <f>COUNTIF(fevereiro!U6:U57,"Plano AnualEducação")</f>
        <v>0</v>
      </c>
      <c r="F31" s="90">
        <f>COUNTIF(fevereiro!U6:U57,"Extra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COUNTIF(fevereiro!U6:U57,"Plano AnualEspetáculo")</f>
        <v>0</v>
      </c>
      <c r="F32" s="90">
        <f>COUNTIF(fevereiro!U6:U57,"Extra PlanoEspetáculo")</f>
        <v>1</v>
      </c>
      <c r="G32" s="107">
        <f t="shared" si="0"/>
        <v>1</v>
      </c>
      <c r="H32" s="116"/>
    </row>
    <row r="33" spans="2:8">
      <c r="B33" s="116"/>
      <c r="C33" s="96" t="s">
        <v>13</v>
      </c>
      <c r="D33" s="88"/>
      <c r="E33" s="89">
        <f>COUNTIF(fevereiro!U6:U57,"Plano AnualMuseu")</f>
        <v>2</v>
      </c>
      <c r="F33" s="90">
        <f>COUNTIF(fevereiro!U6:U57,"Extra PlanoMuseu")</f>
        <v>3</v>
      </c>
      <c r="G33" s="107">
        <f t="shared" si="0"/>
        <v>5</v>
      </c>
      <c r="H33" s="116"/>
    </row>
    <row r="34" spans="2:8">
      <c r="B34" s="116"/>
      <c r="C34" s="97" t="s">
        <v>12</v>
      </c>
      <c r="D34" s="88"/>
      <c r="E34" s="85">
        <f>COUNTIF(fevereiro!U6:U57,"Plano AnualTurismo")</f>
        <v>1</v>
      </c>
      <c r="F34" s="86">
        <f>COUNTIF(fevereiro!U6:U57,"Extra PlanoTurismo")</f>
        <v>0</v>
      </c>
      <c r="G34" s="107">
        <f t="shared" si="0"/>
        <v>1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74" priority="7" stopIfTrue="1" operator="equal">
      <formula>0</formula>
    </cfRule>
  </conditionalFormatting>
  <conditionalFormatting sqref="G24:G34 G18:G21 G15">
    <cfRule type="cellIs" dxfId="73" priority="6" stopIfTrue="1" operator="equal">
      <formula>0</formula>
    </cfRule>
  </conditionalFormatting>
  <conditionalFormatting sqref="E18:E21 E24:E34 E7 G11 E9">
    <cfRule type="cellIs" dxfId="72" priority="5" stopIfTrue="1" operator="equal">
      <formula>0</formula>
    </cfRule>
  </conditionalFormatting>
  <conditionalFormatting sqref="C47:D47">
    <cfRule type="cellIs" dxfId="71" priority="4" stopIfTrue="1" operator="equal">
      <formula>"domingo"</formula>
    </cfRule>
  </conditionalFormatting>
  <conditionalFormatting sqref="E7">
    <cfRule type="cellIs" dxfId="70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março!D3</f>
        <v>Março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[1]Rmar!$E$8</f>
        <v>34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COUNTIF(março!N6:N69,"Plano Anual")-E7</f>
        <v>13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47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COUNTIF(março!N6:N69,"Extra Plano")</f>
        <v>10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57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COUNTIF(março!T6:T69,"Plano AnualRealizada")</f>
        <v>45</v>
      </c>
      <c r="F18" s="86">
        <f>COUNTIF(março!T6:T69,"Extra PlanoRealizada")</f>
        <v>10</v>
      </c>
      <c r="G18" s="107">
        <f>SUM(E18+F18)</f>
        <v>55</v>
      </c>
      <c r="H18" s="116"/>
    </row>
    <row r="19" spans="2:8">
      <c r="B19" s="116"/>
      <c r="C19" s="83" t="s">
        <v>513</v>
      </c>
      <c r="D19" s="84"/>
      <c r="E19" s="85">
        <f>COUNTIF(março!T6:T69,"Plano AnualCancelada")</f>
        <v>2</v>
      </c>
      <c r="F19" s="86">
        <f>COUNTIF(março!T6:T69,"Extra PlanoCancelada")</f>
        <v>0</v>
      </c>
      <c r="G19" s="107">
        <f>SUM(E19+F19)</f>
        <v>2</v>
      </c>
      <c r="H19" s="116"/>
    </row>
    <row r="20" spans="2:8">
      <c r="B20" s="116"/>
      <c r="C20" s="83" t="s">
        <v>22</v>
      </c>
      <c r="D20" s="84"/>
      <c r="E20" s="85">
        <f>COUNTIF(março!T6:T69,"Plano AnualPor definir")</f>
        <v>0</v>
      </c>
      <c r="F20" s="86">
        <f>COUNTIF(março!T6:T69,"Extra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COUNTIF(março!T6:T69,"Plano AnualDefinida")</f>
        <v>0</v>
      </c>
      <c r="F21" s="86">
        <f>COUNTIF(março!T6:T69,"Extra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COUNTIF(março!U6:U69,"Plano AnualAção Social")</f>
        <v>0</v>
      </c>
      <c r="F24" s="90">
        <f>COUNTIF(março!U6:U69,"Extra PlanoAção Social")</f>
        <v>0</v>
      </c>
      <c r="G24" s="107">
        <f>SUM(E24+F24)</f>
        <v>0</v>
      </c>
      <c r="H24" s="116"/>
    </row>
    <row r="25" spans="2:8">
      <c r="B25" s="116"/>
      <c r="C25" s="96" t="s">
        <v>14</v>
      </c>
      <c r="D25" s="88"/>
      <c r="E25" s="89">
        <f>COUNTIF(março!U6:U69,"Plano AnualBiblioteca")</f>
        <v>19</v>
      </c>
      <c r="F25" s="90">
        <f>COUNTIF(março!U6:U69,"Extra PlanoBiblioteca")</f>
        <v>0</v>
      </c>
      <c r="G25" s="107">
        <f t="shared" ref="G25:G34" si="0">SUM(E25+F25)</f>
        <v>19</v>
      </c>
      <c r="H25" s="116"/>
    </row>
    <row r="26" spans="2:8">
      <c r="B26" s="116"/>
      <c r="C26" s="96" t="s">
        <v>15</v>
      </c>
      <c r="D26" s="88"/>
      <c r="E26" s="89">
        <f>COUNTIF(março!U6:U69,"Plano AnualCinema")</f>
        <v>6</v>
      </c>
      <c r="F26" s="90">
        <f>COUNTIF(março!U6:U69,"Extra PlanoCinema")</f>
        <v>0</v>
      </c>
      <c r="G26" s="107">
        <f t="shared" si="0"/>
        <v>6</v>
      </c>
      <c r="H26" s="116"/>
    </row>
    <row r="27" spans="2:8">
      <c r="B27" s="116"/>
      <c r="C27" s="96" t="s">
        <v>153</v>
      </c>
      <c r="D27" s="88"/>
      <c r="E27" s="89">
        <f>COUNTIF(março!U6:U69,"Plano AnualCultura")</f>
        <v>6</v>
      </c>
      <c r="F27" s="90">
        <f>COUNTIF(março!U6:U69,"Extra PlanoCultura")</f>
        <v>2</v>
      </c>
      <c r="G27" s="107">
        <f>SUM(E27+F27)</f>
        <v>8</v>
      </c>
      <c r="H27" s="116"/>
    </row>
    <row r="28" spans="2:8">
      <c r="B28" s="116"/>
      <c r="C28" s="96" t="s">
        <v>11</v>
      </c>
      <c r="D28" s="88"/>
      <c r="E28" s="89">
        <f>COUNTIF(março!U6:U69,"Plano AnualDesporto")</f>
        <v>3</v>
      </c>
      <c r="F28" s="90">
        <f>COUNTIF(março!U6:U69,"Extra PlanoDesporto")</f>
        <v>2</v>
      </c>
      <c r="G28" s="107">
        <f t="shared" si="0"/>
        <v>5</v>
      </c>
      <c r="H28" s="116"/>
    </row>
    <row r="29" spans="2:8">
      <c r="B29" s="116"/>
      <c r="C29" s="96" t="s">
        <v>18</v>
      </c>
      <c r="D29" s="88"/>
      <c r="E29" s="89">
        <f>COUNTIF(março!U6:U69,"Plano AnualDiv. Externo")</f>
        <v>3</v>
      </c>
      <c r="F29" s="90">
        <f>COUNTIF(março!U6:U69,"Extra PlanoDiv. Externo")</f>
        <v>5</v>
      </c>
      <c r="G29" s="107">
        <f t="shared" si="0"/>
        <v>8</v>
      </c>
      <c r="H29" s="116"/>
    </row>
    <row r="30" spans="2:8">
      <c r="B30" s="116"/>
      <c r="C30" s="96" t="s">
        <v>17</v>
      </c>
      <c r="D30" s="88"/>
      <c r="E30" s="89">
        <f>COUNTIF(março!U6:U69,"Plano AnualDiv. Interno")</f>
        <v>1</v>
      </c>
      <c r="F30" s="90">
        <f>COUNTIF(março!U6:U69,"Extra PlanoDiv. Interno")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COUNTIF(março!U6:U69,"Plano AnualEducação")</f>
        <v>0</v>
      </c>
      <c r="F31" s="90">
        <f>COUNTIF(março!U6:U69,"Extra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COUNTIF(março!U6:U69,"Plano AnualEspetáculo")</f>
        <v>0</v>
      </c>
      <c r="F32" s="90">
        <f>COUNTIF(março!U6:U69,"Extra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COUNTIF(março!U6:U69,"Plano AnualMuseu")</f>
        <v>3</v>
      </c>
      <c r="F33" s="90">
        <f>COUNTIF(março!U6:U69,"Extra PlanoMuseu")</f>
        <v>0</v>
      </c>
      <c r="G33" s="107">
        <f t="shared" si="0"/>
        <v>3</v>
      </c>
      <c r="H33" s="116"/>
    </row>
    <row r="34" spans="2:8">
      <c r="B34" s="116"/>
      <c r="C34" s="97" t="s">
        <v>12</v>
      </c>
      <c r="D34" s="88"/>
      <c r="E34" s="85">
        <f>COUNTIF(março!U6:U69,"Plano AnualTurismo")</f>
        <v>6</v>
      </c>
      <c r="F34" s="86">
        <f>COUNTIF(março!U6:U69,"Extra PlanoTurismo")</f>
        <v>1</v>
      </c>
      <c r="G34" s="107">
        <f t="shared" si="0"/>
        <v>7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69" priority="7" stopIfTrue="1" operator="equal">
      <formula>0</formula>
    </cfRule>
  </conditionalFormatting>
  <conditionalFormatting sqref="G24:G34 G18:G21 G15">
    <cfRule type="cellIs" dxfId="68" priority="6" stopIfTrue="1" operator="equal">
      <formula>0</formula>
    </cfRule>
  </conditionalFormatting>
  <conditionalFormatting sqref="E18:E21 E24:E34 E7 G11 E9">
    <cfRule type="cellIs" dxfId="67" priority="5" stopIfTrue="1" operator="equal">
      <formula>0</formula>
    </cfRule>
  </conditionalFormatting>
  <conditionalFormatting sqref="C47:D47">
    <cfRule type="cellIs" dxfId="66" priority="4" stopIfTrue="1" operator="equal">
      <formula>"domingo"</formula>
    </cfRule>
  </conditionalFormatting>
  <conditionalFormatting sqref="E7">
    <cfRule type="cellIs" dxfId="65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abril!D3</f>
        <v>Abril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[1]Rabr!$E$8</f>
        <v>41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COUNTIF(abril!N6:N79,"Plano Anual")-E7</f>
        <v>20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61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COUNTIF(abril!N6:N79,"Extra Plano")</f>
        <v>9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70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COUNTIF(abril!T6:T79,"Plano AnualRealizada")</f>
        <v>58</v>
      </c>
      <c r="F18" s="86">
        <f>COUNTIF(abril!T6:T79,"Extra PlanoRealizada")</f>
        <v>9</v>
      </c>
      <c r="G18" s="107">
        <f>SUM(E18+F18)</f>
        <v>67</v>
      </c>
      <c r="H18" s="116"/>
    </row>
    <row r="19" spans="2:8">
      <c r="B19" s="116"/>
      <c r="C19" s="83" t="s">
        <v>513</v>
      </c>
      <c r="D19" s="84"/>
      <c r="E19" s="85">
        <f>COUNTIF(abril!T6:T79,"Plano AnualCancelada")</f>
        <v>3</v>
      </c>
      <c r="F19" s="86">
        <f>COUNTIF(abril!T6:T79,"Extra PlanoCancelada")</f>
        <v>0</v>
      </c>
      <c r="G19" s="107">
        <f>SUM(E19+F19)</f>
        <v>3</v>
      </c>
      <c r="H19" s="116"/>
    </row>
    <row r="20" spans="2:8">
      <c r="B20" s="116"/>
      <c r="C20" s="83" t="s">
        <v>22</v>
      </c>
      <c r="D20" s="84"/>
      <c r="E20" s="85">
        <f>COUNTIF(abril!T6:T79,"Plano AnualPor definir")</f>
        <v>0</v>
      </c>
      <c r="F20" s="86">
        <f>COUNTIF(abril!T6:T79,"Extra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COUNTIF(abril!T6:T79,"Plano AnualDefinida")</f>
        <v>0</v>
      </c>
      <c r="F21" s="86">
        <f>COUNTIF(abril!T6:T79,"Extra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COUNTIF(abril!U6:U79,"Plano AnualAção Social")</f>
        <v>3</v>
      </c>
      <c r="F24" s="90">
        <f>COUNTIF(abril!U6:U79,"Extra PlanoAção Social")</f>
        <v>0</v>
      </c>
      <c r="G24" s="107">
        <f>SUM(E24+F24)</f>
        <v>3</v>
      </c>
      <c r="H24" s="116"/>
    </row>
    <row r="25" spans="2:8">
      <c r="B25" s="116"/>
      <c r="C25" s="96" t="s">
        <v>14</v>
      </c>
      <c r="D25" s="88"/>
      <c r="E25" s="89">
        <f>COUNTIF(abril!U6:U79,"Plano AnualBiblioteca")</f>
        <v>22</v>
      </c>
      <c r="F25" s="90">
        <f>COUNTIF(abril!U6:U79,"Extra PlanoBiblioteca")</f>
        <v>1</v>
      </c>
      <c r="G25" s="107">
        <f t="shared" ref="G25:G34" si="0">SUM(E25+F25)</f>
        <v>23</v>
      </c>
      <c r="H25" s="116"/>
    </row>
    <row r="26" spans="2:8">
      <c r="B26" s="116"/>
      <c r="C26" s="96" t="s">
        <v>15</v>
      </c>
      <c r="D26" s="88"/>
      <c r="E26" s="89">
        <f>COUNTIF(abril!U6:U79,"Plano AnualCinema")</f>
        <v>11</v>
      </c>
      <c r="F26" s="90">
        <f>COUNTIF(abril!U6:U79,"Extra PlanoCinema")</f>
        <v>0</v>
      </c>
      <c r="G26" s="107">
        <f t="shared" si="0"/>
        <v>11</v>
      </c>
      <c r="H26" s="116"/>
    </row>
    <row r="27" spans="2:8">
      <c r="B27" s="116"/>
      <c r="C27" s="96" t="s">
        <v>153</v>
      </c>
      <c r="D27" s="88"/>
      <c r="E27" s="89">
        <f>COUNTIF(abril!U6:U79,"Plano AnualCultura")</f>
        <v>4</v>
      </c>
      <c r="F27" s="90">
        <f>COUNTIF(abril!U6:U79,"Extra PlanoCultura")</f>
        <v>1</v>
      </c>
      <c r="G27" s="107">
        <f>SUM(E27+F27)</f>
        <v>5</v>
      </c>
      <c r="H27" s="116"/>
    </row>
    <row r="28" spans="2:8">
      <c r="B28" s="116"/>
      <c r="C28" s="96" t="s">
        <v>11</v>
      </c>
      <c r="D28" s="88"/>
      <c r="E28" s="89">
        <f>COUNTIF(abril!U6:U79,"Plano AnualDesporto")</f>
        <v>9</v>
      </c>
      <c r="F28" s="90">
        <f>COUNTIF(abril!U6:U79,"Extra PlanoDesporto")</f>
        <v>1</v>
      </c>
      <c r="G28" s="107">
        <f t="shared" si="0"/>
        <v>10</v>
      </c>
      <c r="H28" s="116"/>
    </row>
    <row r="29" spans="2:8">
      <c r="B29" s="116"/>
      <c r="C29" s="96" t="s">
        <v>18</v>
      </c>
      <c r="D29" s="88"/>
      <c r="E29" s="89">
        <f>COUNTIF(abril!U6:U79,"Plano AnualDiv. Externo")</f>
        <v>4</v>
      </c>
      <c r="F29" s="90">
        <f>COUNTIF(abril!U6:U79,"Extra PlanoDiv. Externo")</f>
        <v>6</v>
      </c>
      <c r="G29" s="107">
        <f t="shared" si="0"/>
        <v>10</v>
      </c>
      <c r="H29" s="116"/>
    </row>
    <row r="30" spans="2:8">
      <c r="B30" s="116"/>
      <c r="C30" s="96" t="s">
        <v>17</v>
      </c>
      <c r="D30" s="88"/>
      <c r="E30" s="89">
        <f>COUNTIF(abril!U6:U79,"Plano AnualDiv. Interno")</f>
        <v>4</v>
      </c>
      <c r="F30" s="90">
        <f>COUNTIF(abril!U6:U79,"Extra PlanoDiv. Interno")</f>
        <v>0</v>
      </c>
      <c r="G30" s="107">
        <f t="shared" si="0"/>
        <v>4</v>
      </c>
      <c r="H30" s="116"/>
    </row>
    <row r="31" spans="2:8">
      <c r="B31" s="116"/>
      <c r="C31" s="96" t="s">
        <v>152</v>
      </c>
      <c r="D31" s="88"/>
      <c r="E31" s="89">
        <f>COUNTIF(abril!U6:U79,"Plano AnualEducação")</f>
        <v>0</v>
      </c>
      <c r="F31" s="90">
        <f>COUNTIF(abril!U6:U79,"Extra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COUNTIF(abril!U6:U79,"Plano AnualEspetáculo")</f>
        <v>0</v>
      </c>
      <c r="F32" s="90">
        <f>COUNTIF(abril!U6:U79,"Extra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COUNTIF(abril!U6:U79,"Plano AnualMuseu")</f>
        <v>1</v>
      </c>
      <c r="F33" s="90">
        <f>COUNTIF(abril!U6:U79,"Extra PlanoMuseu")</f>
        <v>0</v>
      </c>
      <c r="G33" s="107">
        <f t="shared" si="0"/>
        <v>1</v>
      </c>
      <c r="H33" s="116"/>
    </row>
    <row r="34" spans="2:8">
      <c r="B34" s="116"/>
      <c r="C34" s="97" t="s">
        <v>12</v>
      </c>
      <c r="D34" s="88"/>
      <c r="E34" s="85">
        <f>COUNTIF(abril!U6:U79,"Plano AnualTurismo")</f>
        <v>3</v>
      </c>
      <c r="F34" s="86">
        <f>COUNTIF(abril!U6:U79,"Extra PlanoTurismo")</f>
        <v>0</v>
      </c>
      <c r="G34" s="107">
        <f t="shared" si="0"/>
        <v>3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64" priority="7" stopIfTrue="1" operator="equal">
      <formula>0</formula>
    </cfRule>
  </conditionalFormatting>
  <conditionalFormatting sqref="G24:G34 G18:G21 G15">
    <cfRule type="cellIs" dxfId="63" priority="6" stopIfTrue="1" operator="equal">
      <formula>0</formula>
    </cfRule>
  </conditionalFormatting>
  <conditionalFormatting sqref="E18:E21 E24:E34 E7 G11 E9">
    <cfRule type="cellIs" dxfId="62" priority="5" stopIfTrue="1" operator="equal">
      <formula>0</formula>
    </cfRule>
  </conditionalFormatting>
  <conditionalFormatting sqref="C47:D47">
    <cfRule type="cellIs" dxfId="61" priority="4" stopIfTrue="1" operator="equal">
      <formula>"domingo"</formula>
    </cfRule>
  </conditionalFormatting>
  <conditionalFormatting sqref="E7">
    <cfRule type="cellIs" dxfId="60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maio!D3</f>
        <v>Maio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[1]Rmai!$E$8</f>
        <v>54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COUNTIF(maio!N6:N98,"Plano Anual")-E7</f>
        <v>20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74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COUNTIF(maio!N6:N98,"Extra Plano")</f>
        <v>14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88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COUNTIF(maio!T6:T98,"Plano AnualRealizada")</f>
        <v>71</v>
      </c>
      <c r="F18" s="86">
        <f>COUNTIF(maio!T6:T98,"Extra PlanoRealizada")</f>
        <v>11</v>
      </c>
      <c r="G18" s="107">
        <f>SUM(E18+F18)</f>
        <v>82</v>
      </c>
      <c r="H18" s="116"/>
    </row>
    <row r="19" spans="2:8">
      <c r="B19" s="116"/>
      <c r="C19" s="83" t="s">
        <v>513</v>
      </c>
      <c r="D19" s="84"/>
      <c r="E19" s="85">
        <f>COUNTIF(maio!T6:T98,"Plano AnualCancelada")</f>
        <v>3</v>
      </c>
      <c r="F19" s="86">
        <f>COUNTIF(maio!T6:T98,"Extra PlanoCancelada")</f>
        <v>3</v>
      </c>
      <c r="G19" s="107">
        <f>SUM(E19+F19)</f>
        <v>6</v>
      </c>
      <c r="H19" s="116"/>
    </row>
    <row r="20" spans="2:8">
      <c r="B20" s="116"/>
      <c r="C20" s="83" t="s">
        <v>22</v>
      </c>
      <c r="D20" s="84"/>
      <c r="E20" s="85">
        <f>COUNTIF(maio!T6:T98,"Plano AnualPor definir")</f>
        <v>0</v>
      </c>
      <c r="F20" s="86">
        <f>COUNTIF(maio!T6:T98,"Extra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COUNTIF(maio!T6:T98,"Plano AnualDefinida")</f>
        <v>0</v>
      </c>
      <c r="F21" s="86">
        <f>COUNTIF(maio!T6:T98,"Extra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COUNTIF(maio!U6:U98,"Plano AnualAção Social")</f>
        <v>0</v>
      </c>
      <c r="F24" s="90">
        <f>COUNTIF(maio!U6:U98,"Extra PlanoAção Social")</f>
        <v>0</v>
      </c>
      <c r="G24" s="107">
        <f>SUM(E24+F24)</f>
        <v>0</v>
      </c>
      <c r="H24" s="116"/>
    </row>
    <row r="25" spans="2:8">
      <c r="B25" s="116"/>
      <c r="C25" s="96" t="s">
        <v>14</v>
      </c>
      <c r="D25" s="88"/>
      <c r="E25" s="89">
        <f>COUNTIF(maio!U6:U98,"Plano AnualBiblioteca")</f>
        <v>23</v>
      </c>
      <c r="F25" s="90">
        <f>COUNTIF(maio!U6:U98,"Extra PlanoBiblioteca")</f>
        <v>0</v>
      </c>
      <c r="G25" s="107">
        <f t="shared" ref="G25:G34" si="0">SUM(E25+F25)</f>
        <v>23</v>
      </c>
      <c r="H25" s="116"/>
    </row>
    <row r="26" spans="2:8">
      <c r="B26" s="116"/>
      <c r="C26" s="96" t="s">
        <v>15</v>
      </c>
      <c r="D26" s="88"/>
      <c r="E26" s="89">
        <f>COUNTIF(maio!U6:U98,"Plano AnualCinema")</f>
        <v>12</v>
      </c>
      <c r="F26" s="90">
        <f>COUNTIF(maio!U6:U98,"Extra PlanoCinema")</f>
        <v>1</v>
      </c>
      <c r="G26" s="107">
        <f t="shared" si="0"/>
        <v>13</v>
      </c>
      <c r="H26" s="116"/>
    </row>
    <row r="27" spans="2:8">
      <c r="B27" s="116"/>
      <c r="C27" s="96" t="s">
        <v>153</v>
      </c>
      <c r="D27" s="88"/>
      <c r="E27" s="89">
        <f>COUNTIF(maio!U6:U98,"Plano AnualCultura")</f>
        <v>15</v>
      </c>
      <c r="F27" s="90">
        <f>COUNTIF(maio!U6:U98,"Extra PlanoCultura")</f>
        <v>2</v>
      </c>
      <c r="G27" s="107">
        <f>SUM(E27+F27)</f>
        <v>17</v>
      </c>
      <c r="H27" s="116"/>
    </row>
    <row r="28" spans="2:8">
      <c r="B28" s="116"/>
      <c r="C28" s="96" t="s">
        <v>11</v>
      </c>
      <c r="D28" s="88"/>
      <c r="E28" s="89">
        <f>COUNTIF(maio!U6:U98,"Plano AnualDesporto")</f>
        <v>8</v>
      </c>
      <c r="F28" s="90">
        <f>COUNTIF(maio!U6:U98,"Extra PlanoDesporto")</f>
        <v>3</v>
      </c>
      <c r="G28" s="107">
        <f t="shared" si="0"/>
        <v>11</v>
      </c>
      <c r="H28" s="116"/>
    </row>
    <row r="29" spans="2:8">
      <c r="B29" s="116"/>
      <c r="C29" s="96" t="s">
        <v>18</v>
      </c>
      <c r="D29" s="88"/>
      <c r="E29" s="89">
        <f>COUNTIF(maio!U6:U98,"Plano AnualDiv. Externo")</f>
        <v>9</v>
      </c>
      <c r="F29" s="90">
        <f>COUNTIF(maio!U6:U98,"Extra PlanoDiv. Externo")</f>
        <v>7</v>
      </c>
      <c r="G29" s="107">
        <f t="shared" si="0"/>
        <v>16</v>
      </c>
      <c r="H29" s="116"/>
    </row>
    <row r="30" spans="2:8">
      <c r="B30" s="116"/>
      <c r="C30" s="96" t="s">
        <v>17</v>
      </c>
      <c r="D30" s="88"/>
      <c r="E30" s="89">
        <f>COUNTIF(maio!U6:U98,"Plano AnualDiv. Interno")</f>
        <v>1</v>
      </c>
      <c r="F30" s="90">
        <f>COUNTIF(maio!U6:U98,"Extra PlanoDiv. Interno")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COUNTIF(maio!U6:U98,"Plano AnualEducação")</f>
        <v>2</v>
      </c>
      <c r="F31" s="90">
        <f>COUNTIF(maio!U6:U98,"Extra PlanoEducação")</f>
        <v>0</v>
      </c>
      <c r="G31" s="107">
        <f>SUM(E31+F31)</f>
        <v>2</v>
      </c>
      <c r="H31" s="116"/>
    </row>
    <row r="32" spans="2:8">
      <c r="B32" s="116"/>
      <c r="C32" s="96" t="s">
        <v>16</v>
      </c>
      <c r="D32" s="88"/>
      <c r="E32" s="89">
        <f>COUNTIF(maio!U6:U98,"Plano AnualEspetáculo")</f>
        <v>0</v>
      </c>
      <c r="F32" s="90">
        <f>COUNTIF(maio!U6:U98,"Extra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COUNTIF(maio!U6:U98,"Plano AnualMuseu")</f>
        <v>2</v>
      </c>
      <c r="F33" s="90">
        <f>COUNTIF(maio!U6:U98,"Extra PlanoMuseu")</f>
        <v>1</v>
      </c>
      <c r="G33" s="107">
        <f t="shared" si="0"/>
        <v>3</v>
      </c>
      <c r="H33" s="116"/>
    </row>
    <row r="34" spans="2:8">
      <c r="B34" s="116"/>
      <c r="C34" s="97" t="s">
        <v>12</v>
      </c>
      <c r="D34" s="88"/>
      <c r="E34" s="85">
        <f>COUNTIF(maio!U6:U98,"Plano AnualTurismo")</f>
        <v>2</v>
      </c>
      <c r="F34" s="86">
        <f>COUNTIF(maio!U6:U98,"Extra PlanoTurismo")</f>
        <v>0</v>
      </c>
      <c r="G34" s="107">
        <f t="shared" si="0"/>
        <v>2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59" priority="7" stopIfTrue="1" operator="equal">
      <formula>0</formula>
    </cfRule>
  </conditionalFormatting>
  <conditionalFormatting sqref="G24:G34 G18:G21 G15">
    <cfRule type="cellIs" dxfId="58" priority="6" stopIfTrue="1" operator="equal">
      <formula>0</formula>
    </cfRule>
  </conditionalFormatting>
  <conditionalFormatting sqref="E18:E21 E24:E34 E7 G11 E9">
    <cfRule type="cellIs" dxfId="57" priority="5" stopIfTrue="1" operator="equal">
      <formula>0</formula>
    </cfRule>
  </conditionalFormatting>
  <conditionalFormatting sqref="C47:D47">
    <cfRule type="cellIs" dxfId="56" priority="4" stopIfTrue="1" operator="equal">
      <formula>"domingo"</formula>
    </cfRule>
  </conditionalFormatting>
  <conditionalFormatting sqref="E7">
    <cfRule type="cellIs" dxfId="55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6"/>
  </sheetPr>
  <dimension ref="A2:U426"/>
  <sheetViews>
    <sheetView showGridLines="0" zoomScale="90" zoomScaleNormal="90" workbookViewId="0">
      <pane ySplit="5" topLeftCell="A6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502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56" t="str">
        <f>IF(B6="","",)</f>
        <v/>
      </c>
      <c r="B6" s="57"/>
      <c r="C6" s="59" t="s">
        <v>138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101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>CONCATENATE(N6,O6)</f>
        <v>Plano AnualRealizada</v>
      </c>
      <c r="U6" s="40" t="str">
        <f>CONCATENATE(N6,H6)</f>
        <v>Plano AnualBiblioteca</v>
      </c>
    </row>
    <row r="7" spans="1:21" ht="15" customHeight="1">
      <c r="A7" s="56" t="str">
        <f t="shared" ref="A7:A9" si="0">IF(B7="","",)</f>
        <v/>
      </c>
      <c r="B7" s="57"/>
      <c r="C7" s="59" t="s">
        <v>138</v>
      </c>
      <c r="D7" s="21">
        <v>1</v>
      </c>
      <c r="E7" s="18"/>
      <c r="F7" s="11" t="s">
        <v>2</v>
      </c>
      <c r="G7" s="7"/>
      <c r="H7" s="4"/>
      <c r="I7" s="101"/>
      <c r="J7" s="38"/>
      <c r="K7" s="38"/>
      <c r="L7" s="39"/>
      <c r="M7" s="26"/>
      <c r="N7" s="4"/>
      <c r="O7" s="23"/>
      <c r="P7" s="9" t="str">
        <f t="shared" ref="P7:P9" si="1">IF(O7="Cancelada","Inserir o motivo",IF(O7="Alterada","Inserir o motivo",IF(O7="Definida","situação a alterar",IF(O7="","",IF(O7="Por definir","sem data marcada",IF(O7="Realizada","-----"))))))</f>
        <v/>
      </c>
      <c r="Q7" s="75"/>
      <c r="R7" s="64"/>
      <c r="T7" s="40" t="str">
        <f t="shared" ref="T7:T9" si="2">CONCATENATE(N7,O7)</f>
        <v/>
      </c>
      <c r="U7" s="40" t="str">
        <f t="shared" ref="U7:U9" si="3">CONCATENATE(N7,H7)</f>
        <v/>
      </c>
    </row>
    <row r="8" spans="1:21" ht="15" customHeight="1">
      <c r="A8" s="56" t="str">
        <f t="shared" si="0"/>
        <v/>
      </c>
      <c r="B8" s="57"/>
      <c r="C8" s="59" t="s">
        <v>138</v>
      </c>
      <c r="D8" s="21">
        <v>2</v>
      </c>
      <c r="E8" s="18"/>
      <c r="F8" s="11" t="s">
        <v>3</v>
      </c>
      <c r="G8" s="7"/>
      <c r="H8" s="4"/>
      <c r="I8" s="101"/>
      <c r="J8" s="38"/>
      <c r="K8" s="38"/>
      <c r="L8" s="39"/>
      <c r="M8" s="26"/>
      <c r="N8" s="4"/>
      <c r="O8" s="23"/>
      <c r="P8" s="9" t="str">
        <f t="shared" si="1"/>
        <v/>
      </c>
      <c r="Q8" s="75"/>
      <c r="R8" s="64"/>
      <c r="T8" s="40" t="str">
        <f t="shared" si="2"/>
        <v/>
      </c>
      <c r="U8" s="40" t="str">
        <f t="shared" si="3"/>
        <v/>
      </c>
    </row>
    <row r="9" spans="1:21" ht="15" customHeight="1">
      <c r="A9" s="56" t="str">
        <f t="shared" si="0"/>
        <v/>
      </c>
      <c r="B9" s="57"/>
      <c r="C9" s="59" t="s">
        <v>138</v>
      </c>
      <c r="D9" s="21">
        <v>3</v>
      </c>
      <c r="E9" s="18"/>
      <c r="F9" s="11" t="s">
        <v>4</v>
      </c>
      <c r="G9" s="7"/>
      <c r="H9" s="4"/>
      <c r="I9" s="101"/>
      <c r="J9" s="38"/>
      <c r="K9" s="38"/>
      <c r="L9" s="39"/>
      <c r="M9" s="26"/>
      <c r="N9" s="4"/>
      <c r="O9" s="23"/>
      <c r="P9" s="9" t="str">
        <f t="shared" si="1"/>
        <v/>
      </c>
      <c r="Q9" s="75"/>
      <c r="R9" s="64"/>
      <c r="T9" s="40" t="str">
        <f t="shared" si="2"/>
        <v/>
      </c>
      <c r="U9" s="40" t="str">
        <f t="shared" si="3"/>
        <v/>
      </c>
    </row>
    <row r="10" spans="1:21" ht="15" customHeight="1">
      <c r="A10" s="56" t="str">
        <f t="shared" ref="A10:A17" si="4">IF(B10="","",)</f>
        <v/>
      </c>
      <c r="B10" s="57"/>
      <c r="C10" s="59" t="s">
        <v>138</v>
      </c>
      <c r="D10" s="21">
        <v>4</v>
      </c>
      <c r="E10" s="18"/>
      <c r="F10" s="11" t="s">
        <v>5</v>
      </c>
      <c r="G10" s="7" t="s">
        <v>27</v>
      </c>
      <c r="H10" s="4" t="s">
        <v>14</v>
      </c>
      <c r="I10" s="101" t="s">
        <v>387</v>
      </c>
      <c r="J10" s="38"/>
      <c r="K10" s="38" t="s">
        <v>276</v>
      </c>
      <c r="L10" s="39">
        <v>35</v>
      </c>
      <c r="M10" s="26"/>
      <c r="N10" s="4" t="s">
        <v>20</v>
      </c>
      <c r="O10" s="23" t="s">
        <v>7</v>
      </c>
      <c r="P10" s="9" t="str">
        <f t="shared" ref="P10:P73" si="5">IF(O10="Cancelada","Inserir o motivo",IF(O10="Alterada","Inserir o motivo",IF(O10="Definida","situação a alterar",IF(O10="","",IF(O10="Por definir","sem data marcada",IF(O10="Realizada","-----"))))))</f>
        <v>-----</v>
      </c>
      <c r="Q10" s="75"/>
      <c r="R10" s="64"/>
      <c r="T10" s="40" t="str">
        <f t="shared" ref="T10:T17" si="6">CONCATENATE(N10,O10)</f>
        <v>Plano AnualRealizada</v>
      </c>
      <c r="U10" s="40" t="str">
        <f t="shared" ref="U10:U17" si="7">CONCATENATE(N10,H10)</f>
        <v>Plano AnualBiblioteca</v>
      </c>
    </row>
    <row r="11" spans="1:21" ht="15" customHeight="1">
      <c r="A11" s="56" t="str">
        <f t="shared" si="4"/>
        <v/>
      </c>
      <c r="B11" s="57"/>
      <c r="C11" s="59" t="s">
        <v>138</v>
      </c>
      <c r="D11" s="21">
        <v>4</v>
      </c>
      <c r="E11" s="18" t="s">
        <v>93</v>
      </c>
      <c r="F11" s="11" t="s">
        <v>5</v>
      </c>
      <c r="G11" s="7" t="s">
        <v>113</v>
      </c>
      <c r="H11" s="4" t="s">
        <v>11</v>
      </c>
      <c r="I11" s="101" t="s">
        <v>424</v>
      </c>
      <c r="J11" s="38"/>
      <c r="K11" s="38" t="s">
        <v>276</v>
      </c>
      <c r="L11" s="39">
        <v>16</v>
      </c>
      <c r="M11" s="26"/>
      <c r="N11" s="4" t="s">
        <v>20</v>
      </c>
      <c r="O11" s="23" t="s">
        <v>7</v>
      </c>
      <c r="P11" s="9" t="str">
        <f t="shared" si="5"/>
        <v>-----</v>
      </c>
      <c r="Q11" s="75"/>
      <c r="R11" s="64"/>
      <c r="T11" s="40" t="str">
        <f t="shared" si="6"/>
        <v>Plano AnualRealizada</v>
      </c>
      <c r="U11" s="40" t="str">
        <f t="shared" si="7"/>
        <v>Plano AnualDesporto</v>
      </c>
    </row>
    <row r="12" spans="1:21" ht="15" customHeight="1">
      <c r="A12" s="56" t="str">
        <f t="shared" si="4"/>
        <v/>
      </c>
      <c r="B12" s="57"/>
      <c r="C12" s="59" t="s">
        <v>138</v>
      </c>
      <c r="D12" s="21">
        <v>5</v>
      </c>
      <c r="E12" s="18"/>
      <c r="F12" s="11" t="s">
        <v>6</v>
      </c>
      <c r="G12" s="7" t="s">
        <v>27</v>
      </c>
      <c r="H12" s="4" t="s">
        <v>14</v>
      </c>
      <c r="I12" s="101" t="s">
        <v>387</v>
      </c>
      <c r="J12" s="38"/>
      <c r="K12" s="38" t="s">
        <v>276</v>
      </c>
      <c r="L12" s="39">
        <v>35</v>
      </c>
      <c r="M12" s="26"/>
      <c r="N12" s="4" t="s">
        <v>20</v>
      </c>
      <c r="O12" s="23" t="s">
        <v>7</v>
      </c>
      <c r="P12" s="9" t="str">
        <f t="shared" si="5"/>
        <v>-----</v>
      </c>
      <c r="Q12" s="75"/>
      <c r="R12" s="64"/>
      <c r="T12" s="40" t="str">
        <f t="shared" si="6"/>
        <v>Plano AnualRealizada</v>
      </c>
      <c r="U12" s="40" t="str">
        <f t="shared" si="7"/>
        <v>Plano AnualBiblioteca</v>
      </c>
    </row>
    <row r="13" spans="1:21" ht="15" customHeight="1">
      <c r="A13" s="56" t="str">
        <f t="shared" si="4"/>
        <v/>
      </c>
      <c r="B13" s="57"/>
      <c r="C13" s="59" t="s">
        <v>138</v>
      </c>
      <c r="D13" s="21">
        <v>5</v>
      </c>
      <c r="E13" s="18" t="s">
        <v>82</v>
      </c>
      <c r="F13" s="11" t="s">
        <v>6</v>
      </c>
      <c r="G13" s="7" t="s">
        <v>120</v>
      </c>
      <c r="H13" s="4" t="s">
        <v>18</v>
      </c>
      <c r="I13" s="101" t="s">
        <v>418</v>
      </c>
      <c r="J13" s="38"/>
      <c r="K13" s="38" t="s">
        <v>276</v>
      </c>
      <c r="L13" s="39">
        <v>0</v>
      </c>
      <c r="M13" s="26"/>
      <c r="N13" s="4" t="s">
        <v>20</v>
      </c>
      <c r="O13" s="23" t="s">
        <v>7</v>
      </c>
      <c r="P13" s="9" t="str">
        <f t="shared" si="5"/>
        <v>-----</v>
      </c>
      <c r="Q13" s="75"/>
      <c r="R13" s="64"/>
      <c r="T13" s="40" t="str">
        <f t="shared" si="6"/>
        <v>Plano AnualRealizada</v>
      </c>
      <c r="U13" s="40" t="str">
        <f t="shared" si="7"/>
        <v>Plano AnualDiv. Externo</v>
      </c>
    </row>
    <row r="14" spans="1:21" ht="15" customHeight="1">
      <c r="A14" s="56" t="str">
        <f t="shared" si="4"/>
        <v/>
      </c>
      <c r="B14" s="57"/>
      <c r="C14" s="59" t="s">
        <v>138</v>
      </c>
      <c r="D14" s="21">
        <v>6</v>
      </c>
      <c r="E14" s="18"/>
      <c r="F14" s="11" t="s">
        <v>0</v>
      </c>
      <c r="G14" s="7" t="s">
        <v>283</v>
      </c>
      <c r="H14" s="4" t="s">
        <v>75</v>
      </c>
      <c r="I14" s="101" t="s">
        <v>426</v>
      </c>
      <c r="J14" s="38"/>
      <c r="K14" s="38" t="s">
        <v>276</v>
      </c>
      <c r="L14" s="39">
        <v>50</v>
      </c>
      <c r="M14" s="26"/>
      <c r="N14" s="4" t="s">
        <v>20</v>
      </c>
      <c r="O14" s="23" t="s">
        <v>7</v>
      </c>
      <c r="P14" s="9" t="str">
        <f t="shared" si="5"/>
        <v>-----</v>
      </c>
      <c r="Q14" s="75"/>
      <c r="R14" s="64"/>
      <c r="T14" s="40" t="str">
        <f t="shared" si="6"/>
        <v>Plano AnualRealizada</v>
      </c>
      <c r="U14" s="40" t="str">
        <f t="shared" si="7"/>
        <v>Plano AnualAção Social</v>
      </c>
    </row>
    <row r="15" spans="1:21" ht="15" customHeight="1">
      <c r="A15" s="56" t="str">
        <f t="shared" si="4"/>
        <v/>
      </c>
      <c r="B15" s="57"/>
      <c r="C15" s="59" t="s">
        <v>138</v>
      </c>
      <c r="D15" s="21">
        <v>6</v>
      </c>
      <c r="E15" s="18"/>
      <c r="F15" s="11" t="s">
        <v>0</v>
      </c>
      <c r="G15" s="7" t="s">
        <v>336</v>
      </c>
      <c r="H15" s="4" t="s">
        <v>14</v>
      </c>
      <c r="I15" s="101" t="s">
        <v>387</v>
      </c>
      <c r="J15" s="38"/>
      <c r="K15" s="38" t="s">
        <v>276</v>
      </c>
      <c r="L15" s="39">
        <v>40</v>
      </c>
      <c r="M15" s="26"/>
      <c r="N15" s="4" t="s">
        <v>20</v>
      </c>
      <c r="O15" s="23" t="s">
        <v>7</v>
      </c>
      <c r="P15" s="9" t="str">
        <f t="shared" si="5"/>
        <v>-----</v>
      </c>
      <c r="Q15" s="75"/>
      <c r="R15" s="64"/>
      <c r="T15" s="40" t="str">
        <f t="shared" si="6"/>
        <v>Plano AnualRealizada</v>
      </c>
      <c r="U15" s="40" t="str">
        <f t="shared" si="7"/>
        <v>Plano AnualBiblioteca</v>
      </c>
    </row>
    <row r="16" spans="1:21" ht="15" customHeight="1">
      <c r="A16" s="56" t="str">
        <f t="shared" ref="A16" si="8">IF(B16="","",)</f>
        <v/>
      </c>
      <c r="B16" s="57"/>
      <c r="C16" s="59" t="s">
        <v>138</v>
      </c>
      <c r="D16" s="21">
        <v>7</v>
      </c>
      <c r="E16" s="18"/>
      <c r="F16" s="11" t="s">
        <v>1</v>
      </c>
      <c r="G16" s="7"/>
      <c r="H16" s="4"/>
      <c r="I16" s="101"/>
      <c r="J16" s="38"/>
      <c r="K16" s="38"/>
      <c r="L16" s="39"/>
      <c r="M16" s="26"/>
      <c r="N16" s="4"/>
      <c r="O16" s="23"/>
      <c r="P16" s="9" t="str">
        <f t="shared" si="5"/>
        <v/>
      </c>
      <c r="Q16" s="75"/>
      <c r="R16" s="64"/>
      <c r="T16" s="40" t="str">
        <f t="shared" ref="T16" si="9">CONCATENATE(N16,O16)</f>
        <v/>
      </c>
      <c r="U16" s="40" t="str">
        <f t="shared" ref="U16" si="10">CONCATENATE(N16,H16)</f>
        <v/>
      </c>
    </row>
    <row r="17" spans="1:21" ht="15" customHeight="1">
      <c r="A17" s="56" t="str">
        <f t="shared" si="4"/>
        <v/>
      </c>
      <c r="B17" s="57"/>
      <c r="C17" s="59" t="s">
        <v>138</v>
      </c>
      <c r="D17" s="21">
        <v>8</v>
      </c>
      <c r="E17" s="18"/>
      <c r="F17" s="11" t="s">
        <v>2</v>
      </c>
      <c r="G17" s="7" t="s">
        <v>282</v>
      </c>
      <c r="H17" s="4" t="s">
        <v>75</v>
      </c>
      <c r="I17" s="101" t="s">
        <v>426</v>
      </c>
      <c r="J17" s="38"/>
      <c r="K17" s="38" t="s">
        <v>276</v>
      </c>
      <c r="L17" s="39">
        <v>500</v>
      </c>
      <c r="M17" s="26"/>
      <c r="N17" s="4" t="s">
        <v>20</v>
      </c>
      <c r="O17" s="23" t="s">
        <v>7</v>
      </c>
      <c r="P17" s="9" t="str">
        <f t="shared" ref="P17" si="11"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 t="shared" si="6"/>
        <v>Plano AnualRealizada</v>
      </c>
      <c r="U17" s="40" t="str">
        <f t="shared" si="7"/>
        <v>Plano AnualAção Social</v>
      </c>
    </row>
    <row r="18" spans="1:21" ht="15" customHeight="1">
      <c r="A18" s="56" t="str">
        <f t="shared" ref="A18:A73" si="12">IF(B18="","",)</f>
        <v/>
      </c>
      <c r="B18" s="57"/>
      <c r="C18" s="59" t="s">
        <v>138</v>
      </c>
      <c r="D18" s="21">
        <v>8</v>
      </c>
      <c r="E18" s="18"/>
      <c r="F18" s="11" t="s">
        <v>2</v>
      </c>
      <c r="G18" s="7" t="s">
        <v>15</v>
      </c>
      <c r="H18" s="4" t="s">
        <v>15</v>
      </c>
      <c r="I18" s="101" t="s">
        <v>441</v>
      </c>
      <c r="J18" s="38"/>
      <c r="K18" s="38" t="s">
        <v>276</v>
      </c>
      <c r="L18" s="39">
        <v>500</v>
      </c>
      <c r="M18" s="26"/>
      <c r="N18" s="4" t="s">
        <v>20</v>
      </c>
      <c r="O18" s="23" t="s">
        <v>7</v>
      </c>
      <c r="P18" s="9" t="str">
        <f t="shared" si="5"/>
        <v>-----</v>
      </c>
      <c r="Q18" s="75"/>
      <c r="R18" s="64"/>
      <c r="T18" s="40" t="str">
        <f t="shared" ref="T18:T73" si="13">CONCATENATE(N18,O18)</f>
        <v>Plano AnualRealizada</v>
      </c>
      <c r="U18" s="40" t="str">
        <f t="shared" ref="U18:U73" si="14">CONCATENATE(N18,H18)</f>
        <v>Plano AnualCinema</v>
      </c>
    </row>
    <row r="19" spans="1:21" ht="15" customHeight="1">
      <c r="A19" s="56" t="str">
        <f t="shared" ref="A19:A26" si="15">IF(B19="","",)</f>
        <v/>
      </c>
      <c r="B19" s="57"/>
      <c r="C19" s="59" t="s">
        <v>138</v>
      </c>
      <c r="D19" s="21">
        <v>9</v>
      </c>
      <c r="E19" s="18" t="s">
        <v>87</v>
      </c>
      <c r="F19" s="11" t="s">
        <v>3</v>
      </c>
      <c r="G19" s="7" t="s">
        <v>522</v>
      </c>
      <c r="H19" s="4" t="s">
        <v>18</v>
      </c>
      <c r="I19" s="101" t="s">
        <v>418</v>
      </c>
      <c r="J19" s="38"/>
      <c r="K19" s="38" t="s">
        <v>276</v>
      </c>
      <c r="L19" s="39">
        <v>100</v>
      </c>
      <c r="M19" s="26"/>
      <c r="N19" s="4" t="s">
        <v>21</v>
      </c>
      <c r="O19" s="23" t="s">
        <v>7</v>
      </c>
      <c r="P19" s="9" t="str">
        <f t="shared" ref="P19:P21" si="16">IF(O19="Cancelada","Inserir o motivo",IF(O19="Alterada","Inserir o motivo",IF(O19="Definida","situação a alterar",IF(O19="","",IF(O19="Por definir","sem data marcada",IF(O19="Realizada","-----"))))))</f>
        <v>-----</v>
      </c>
      <c r="Q19" s="75"/>
      <c r="R19" s="64"/>
      <c r="T19" s="40" t="str">
        <f t="shared" ref="T19:T26" si="17">CONCATENATE(N19,O19)</f>
        <v>Extra PlanoRealizada</v>
      </c>
      <c r="U19" s="40" t="str">
        <f t="shared" ref="U19:U26" si="18">CONCATENATE(N19,H19)</f>
        <v>Extra PlanoDiv. Externo</v>
      </c>
    </row>
    <row r="20" spans="1:21" ht="15" customHeight="1">
      <c r="A20" s="56" t="str">
        <f t="shared" si="15"/>
        <v/>
      </c>
      <c r="B20" s="57"/>
      <c r="C20" s="59" t="s">
        <v>138</v>
      </c>
      <c r="D20" s="21">
        <v>9</v>
      </c>
      <c r="E20" s="18"/>
      <c r="F20" s="11" t="s">
        <v>3</v>
      </c>
      <c r="G20" s="7" t="s">
        <v>527</v>
      </c>
      <c r="H20" s="4" t="s">
        <v>13</v>
      </c>
      <c r="I20" s="101" t="s">
        <v>414</v>
      </c>
      <c r="J20" s="38"/>
      <c r="K20" s="38" t="s">
        <v>276</v>
      </c>
      <c r="L20" s="39">
        <v>100</v>
      </c>
      <c r="M20" s="26"/>
      <c r="N20" s="4" t="s">
        <v>21</v>
      </c>
      <c r="O20" s="23" t="s">
        <v>7</v>
      </c>
      <c r="P20" s="9" t="str">
        <f t="shared" si="16"/>
        <v>-----</v>
      </c>
      <c r="Q20" s="75"/>
      <c r="R20" s="64"/>
      <c r="T20" s="40" t="str">
        <f t="shared" si="17"/>
        <v>Extra PlanoRealizada</v>
      </c>
      <c r="U20" s="40" t="str">
        <f t="shared" si="18"/>
        <v>Extra PlanoMuseu</v>
      </c>
    </row>
    <row r="21" spans="1:21" ht="15" customHeight="1">
      <c r="A21" s="56" t="str">
        <f t="shared" si="15"/>
        <v/>
      </c>
      <c r="B21" s="57"/>
      <c r="C21" s="59" t="s">
        <v>138</v>
      </c>
      <c r="D21" s="21">
        <v>9</v>
      </c>
      <c r="E21" s="18"/>
      <c r="F21" s="11" t="s">
        <v>3</v>
      </c>
      <c r="G21" s="7" t="s">
        <v>15</v>
      </c>
      <c r="H21" s="4" t="s">
        <v>15</v>
      </c>
      <c r="I21" s="101" t="s">
        <v>441</v>
      </c>
      <c r="J21" s="38"/>
      <c r="K21" s="38" t="s">
        <v>276</v>
      </c>
      <c r="L21" s="39">
        <v>100</v>
      </c>
      <c r="M21" s="26"/>
      <c r="N21" s="4" t="s">
        <v>20</v>
      </c>
      <c r="O21" s="23" t="s">
        <v>7</v>
      </c>
      <c r="P21" s="9" t="str">
        <f t="shared" si="16"/>
        <v>-----</v>
      </c>
      <c r="Q21" s="75"/>
      <c r="R21" s="64"/>
      <c r="T21" s="40" t="str">
        <f t="shared" si="17"/>
        <v>Plano AnualRealizada</v>
      </c>
      <c r="U21" s="40" t="str">
        <f t="shared" si="18"/>
        <v>Plano AnualCinema</v>
      </c>
    </row>
    <row r="22" spans="1:21" ht="15" customHeight="1">
      <c r="A22" s="56" t="str">
        <f t="shared" si="15"/>
        <v/>
      </c>
      <c r="B22" s="57"/>
      <c r="C22" s="59" t="s">
        <v>138</v>
      </c>
      <c r="D22" s="21">
        <v>10</v>
      </c>
      <c r="E22" s="18"/>
      <c r="F22" s="11" t="s">
        <v>4</v>
      </c>
      <c r="G22" s="7" t="s">
        <v>368</v>
      </c>
      <c r="H22" s="4" t="s">
        <v>11</v>
      </c>
      <c r="I22" s="101" t="s">
        <v>423</v>
      </c>
      <c r="J22" s="38"/>
      <c r="K22" s="38" t="s">
        <v>276</v>
      </c>
      <c r="L22" s="39">
        <v>100</v>
      </c>
      <c r="M22" s="26"/>
      <c r="N22" s="4" t="s">
        <v>20</v>
      </c>
      <c r="O22" s="23" t="s">
        <v>7</v>
      </c>
      <c r="P22" s="9" t="str">
        <f t="shared" si="5"/>
        <v>-----</v>
      </c>
      <c r="Q22" s="75"/>
      <c r="R22" s="64"/>
      <c r="T22" s="40" t="str">
        <f t="shared" si="17"/>
        <v>Plano AnualRealizada</v>
      </c>
      <c r="U22" s="40" t="str">
        <f t="shared" si="18"/>
        <v>Plano AnualDesporto</v>
      </c>
    </row>
    <row r="23" spans="1:21" ht="15" customHeight="1">
      <c r="A23" s="56" t="str">
        <f t="shared" si="15"/>
        <v/>
      </c>
      <c r="B23" s="57"/>
      <c r="C23" s="59" t="s">
        <v>138</v>
      </c>
      <c r="D23" s="21">
        <v>11</v>
      </c>
      <c r="E23" s="18"/>
      <c r="F23" s="11" t="s">
        <v>5</v>
      </c>
      <c r="G23" s="7" t="s">
        <v>27</v>
      </c>
      <c r="H23" s="4" t="s">
        <v>14</v>
      </c>
      <c r="I23" s="101" t="s">
        <v>387</v>
      </c>
      <c r="J23" s="38"/>
      <c r="K23" s="38" t="s">
        <v>276</v>
      </c>
      <c r="L23" s="39">
        <v>35</v>
      </c>
      <c r="M23" s="26"/>
      <c r="N23" s="4" t="s">
        <v>20</v>
      </c>
      <c r="O23" s="23" t="s">
        <v>7</v>
      </c>
      <c r="P23" s="9" t="str">
        <f t="shared" si="5"/>
        <v>-----</v>
      </c>
      <c r="Q23" s="75"/>
      <c r="R23" s="64"/>
      <c r="T23" s="40" t="str">
        <f t="shared" si="17"/>
        <v>Plano AnualRealizada</v>
      </c>
      <c r="U23" s="40" t="str">
        <f t="shared" si="18"/>
        <v>Plano AnualBiblioteca</v>
      </c>
    </row>
    <row r="24" spans="1:21" ht="15" customHeight="1">
      <c r="A24" s="56" t="str">
        <f t="shared" si="15"/>
        <v/>
      </c>
      <c r="B24" s="57"/>
      <c r="C24" s="59" t="s">
        <v>138</v>
      </c>
      <c r="D24" s="21">
        <v>12</v>
      </c>
      <c r="E24" s="18"/>
      <c r="F24" s="11" t="s">
        <v>6</v>
      </c>
      <c r="G24" s="7" t="s">
        <v>27</v>
      </c>
      <c r="H24" s="4" t="s">
        <v>14</v>
      </c>
      <c r="I24" s="101" t="s">
        <v>387</v>
      </c>
      <c r="J24" s="38"/>
      <c r="K24" s="38" t="s">
        <v>276</v>
      </c>
      <c r="L24" s="39">
        <v>35</v>
      </c>
      <c r="M24" s="26"/>
      <c r="N24" s="4" t="s">
        <v>20</v>
      </c>
      <c r="O24" s="23" t="s">
        <v>7</v>
      </c>
      <c r="P24" s="9" t="str">
        <f t="shared" ref="P24" si="19">IF(O24="Cancelada","Inserir o motivo",IF(O24="Alterada","Inserir o motivo",IF(O24="Definida","situação a alterar",IF(O24="","",IF(O24="Por definir","sem data marcada",IF(O24="Realizada","-----"))))))</f>
        <v>-----</v>
      </c>
      <c r="Q24" s="75"/>
      <c r="R24" s="64"/>
      <c r="T24" s="40" t="str">
        <f t="shared" si="17"/>
        <v>Plano AnualRealizada</v>
      </c>
      <c r="U24" s="40" t="str">
        <f t="shared" si="18"/>
        <v>Plano AnualBiblioteca</v>
      </c>
    </row>
    <row r="25" spans="1:21" ht="15" customHeight="1">
      <c r="A25" s="56" t="str">
        <f t="shared" si="15"/>
        <v/>
      </c>
      <c r="B25" s="57"/>
      <c r="C25" s="59" t="s">
        <v>138</v>
      </c>
      <c r="D25" s="21">
        <v>13</v>
      </c>
      <c r="E25" s="18"/>
      <c r="F25" s="11" t="s">
        <v>0</v>
      </c>
      <c r="G25" s="7" t="s">
        <v>27</v>
      </c>
      <c r="H25" s="4" t="s">
        <v>14</v>
      </c>
      <c r="I25" s="101" t="s">
        <v>387</v>
      </c>
      <c r="J25" s="38"/>
      <c r="K25" s="38" t="s">
        <v>276</v>
      </c>
      <c r="L25" s="39">
        <v>35</v>
      </c>
      <c r="M25" s="26"/>
      <c r="N25" s="4" t="s">
        <v>20</v>
      </c>
      <c r="O25" s="23" t="s">
        <v>7</v>
      </c>
      <c r="P25" s="9" t="str">
        <f t="shared" si="5"/>
        <v>-----</v>
      </c>
      <c r="Q25" s="75"/>
      <c r="R25" s="64"/>
      <c r="T25" s="40" t="str">
        <f t="shared" si="17"/>
        <v>Plano AnualRealizada</v>
      </c>
      <c r="U25" s="40" t="str">
        <f t="shared" si="18"/>
        <v>Plano AnualBiblioteca</v>
      </c>
    </row>
    <row r="26" spans="1:21" ht="15" customHeight="1">
      <c r="A26" s="56" t="str">
        <f t="shared" si="15"/>
        <v/>
      </c>
      <c r="B26" s="57"/>
      <c r="C26" s="59" t="s">
        <v>138</v>
      </c>
      <c r="D26" s="21">
        <v>14</v>
      </c>
      <c r="E26" s="18"/>
      <c r="F26" s="11" t="s">
        <v>1</v>
      </c>
      <c r="G26" s="7"/>
      <c r="H26" s="4"/>
      <c r="I26" s="101"/>
      <c r="J26" s="38"/>
      <c r="K26" s="38"/>
      <c r="L26" s="39"/>
      <c r="M26" s="26"/>
      <c r="N26" s="4"/>
      <c r="O26" s="23"/>
      <c r="P26" s="9" t="str">
        <f t="shared" ref="P26" si="20">IF(O26="Cancelada","Inserir o motivo",IF(O26="Alterada","Inserir o motivo",IF(O26="Definida","situação a alterar",IF(O26="","",IF(O26="Por definir","sem data marcada",IF(O26="Realizada","-----"))))))</f>
        <v/>
      </c>
      <c r="Q26" s="75"/>
      <c r="R26" s="64"/>
      <c r="T26" s="40" t="str">
        <f t="shared" si="17"/>
        <v/>
      </c>
      <c r="U26" s="40" t="str">
        <f t="shared" si="18"/>
        <v/>
      </c>
    </row>
    <row r="27" spans="1:21" ht="15" customHeight="1">
      <c r="A27" s="56" t="str">
        <f t="shared" ref="A27:A30" si="21">IF(B27="","",)</f>
        <v/>
      </c>
      <c r="B27" s="57"/>
      <c r="C27" s="59" t="s">
        <v>138</v>
      </c>
      <c r="D27" s="21">
        <v>15</v>
      </c>
      <c r="E27" s="18"/>
      <c r="F27" s="11" t="s">
        <v>2</v>
      </c>
      <c r="G27" s="7" t="s">
        <v>15</v>
      </c>
      <c r="H27" s="4" t="s">
        <v>15</v>
      </c>
      <c r="I27" s="101" t="s">
        <v>441</v>
      </c>
      <c r="J27" s="38"/>
      <c r="K27" s="38" t="s">
        <v>276</v>
      </c>
      <c r="L27" s="39">
        <v>500</v>
      </c>
      <c r="M27" s="26"/>
      <c r="N27" s="4" t="s">
        <v>20</v>
      </c>
      <c r="O27" s="23" t="s">
        <v>7</v>
      </c>
      <c r="P27" s="9" t="str">
        <f t="shared" si="5"/>
        <v>-----</v>
      </c>
      <c r="Q27" s="75"/>
      <c r="R27" s="64"/>
      <c r="T27" s="40" t="str">
        <f t="shared" ref="T27:T30" si="22">CONCATENATE(N27,O27)</f>
        <v>Plano AnualRealizada</v>
      </c>
      <c r="U27" s="40" t="str">
        <f t="shared" ref="U27:U30" si="23">CONCATENATE(N27,H27)</f>
        <v>Plano AnualCinema</v>
      </c>
    </row>
    <row r="28" spans="1:21" ht="15" customHeight="1">
      <c r="A28" s="56" t="str">
        <f t="shared" si="21"/>
        <v/>
      </c>
      <c r="B28" s="57"/>
      <c r="C28" s="59" t="s">
        <v>138</v>
      </c>
      <c r="D28" s="21">
        <v>16</v>
      </c>
      <c r="E28" s="18"/>
      <c r="F28" s="11" t="s">
        <v>3</v>
      </c>
      <c r="G28" s="7" t="s">
        <v>527</v>
      </c>
      <c r="H28" s="4" t="s">
        <v>13</v>
      </c>
      <c r="I28" s="101" t="s">
        <v>414</v>
      </c>
      <c r="J28" s="38"/>
      <c r="K28" s="38" t="s">
        <v>276</v>
      </c>
      <c r="L28" s="39">
        <v>500</v>
      </c>
      <c r="M28" s="26"/>
      <c r="N28" s="4" t="s">
        <v>21</v>
      </c>
      <c r="O28" s="23" t="s">
        <v>7</v>
      </c>
      <c r="P28" s="9" t="str">
        <f t="shared" si="5"/>
        <v>-----</v>
      </c>
      <c r="Q28" s="75"/>
      <c r="R28" s="64"/>
      <c r="T28" s="40" t="str">
        <f t="shared" si="22"/>
        <v>Extra PlanoRealizada</v>
      </c>
      <c r="U28" s="40" t="str">
        <f t="shared" si="23"/>
        <v>Extra PlanoMuseu</v>
      </c>
    </row>
    <row r="29" spans="1:21" ht="15" customHeight="1">
      <c r="A29" s="56" t="str">
        <f t="shared" si="21"/>
        <v/>
      </c>
      <c r="B29" s="57"/>
      <c r="C29" s="59" t="s">
        <v>138</v>
      </c>
      <c r="D29" s="21">
        <v>16</v>
      </c>
      <c r="E29" s="18"/>
      <c r="F29" s="11" t="s">
        <v>3</v>
      </c>
      <c r="G29" s="7" t="s">
        <v>121</v>
      </c>
      <c r="H29" s="4" t="s">
        <v>13</v>
      </c>
      <c r="I29" s="101" t="s">
        <v>411</v>
      </c>
      <c r="J29" s="38"/>
      <c r="K29" s="38" t="s">
        <v>276</v>
      </c>
      <c r="L29" s="39">
        <v>500</v>
      </c>
      <c r="M29" s="26"/>
      <c r="N29" s="4" t="s">
        <v>20</v>
      </c>
      <c r="O29" s="23" t="s">
        <v>7</v>
      </c>
      <c r="P29" s="9" t="str">
        <f t="shared" si="5"/>
        <v>-----</v>
      </c>
      <c r="Q29" s="75"/>
      <c r="R29" s="64"/>
      <c r="T29" s="40" t="str">
        <f t="shared" si="22"/>
        <v>Plano AnualRealizada</v>
      </c>
      <c r="U29" s="40" t="str">
        <f t="shared" si="23"/>
        <v>Plano AnualMuseu</v>
      </c>
    </row>
    <row r="30" spans="1:21" ht="15" customHeight="1">
      <c r="A30" s="56" t="str">
        <f t="shared" si="21"/>
        <v/>
      </c>
      <c r="B30" s="57"/>
      <c r="C30" s="59" t="s">
        <v>138</v>
      </c>
      <c r="D30" s="21">
        <v>16</v>
      </c>
      <c r="E30" s="18"/>
      <c r="F30" s="11" t="s">
        <v>3</v>
      </c>
      <c r="G30" s="7" t="s">
        <v>15</v>
      </c>
      <c r="H30" s="4" t="s">
        <v>15</v>
      </c>
      <c r="I30" s="101" t="s">
        <v>441</v>
      </c>
      <c r="J30" s="38"/>
      <c r="K30" s="38" t="s">
        <v>276</v>
      </c>
      <c r="L30" s="39">
        <v>500</v>
      </c>
      <c r="M30" s="26"/>
      <c r="N30" s="4" t="s">
        <v>20</v>
      </c>
      <c r="O30" s="23" t="s">
        <v>7</v>
      </c>
      <c r="P30" s="9" t="str">
        <f t="shared" si="5"/>
        <v>-----</v>
      </c>
      <c r="Q30" s="75"/>
      <c r="R30" s="64"/>
      <c r="T30" s="40" t="str">
        <f t="shared" si="22"/>
        <v>Plano AnualRealizada</v>
      </c>
      <c r="U30" s="40" t="str">
        <f t="shared" si="23"/>
        <v>Plano AnualCinema</v>
      </c>
    </row>
    <row r="31" spans="1:21" ht="15" customHeight="1">
      <c r="A31" s="56" t="str">
        <f t="shared" ref="A31:A34" si="24">IF(B31="","",)</f>
        <v/>
      </c>
      <c r="B31" s="57"/>
      <c r="C31" s="59" t="s">
        <v>138</v>
      </c>
      <c r="D31" s="21">
        <v>16</v>
      </c>
      <c r="E31" s="18"/>
      <c r="F31" s="11" t="s">
        <v>3</v>
      </c>
      <c r="G31" s="7" t="s">
        <v>109</v>
      </c>
      <c r="H31" s="4" t="s">
        <v>153</v>
      </c>
      <c r="I31" s="101" t="s">
        <v>441</v>
      </c>
      <c r="J31" s="38"/>
      <c r="K31" s="38" t="s">
        <v>276</v>
      </c>
      <c r="L31" s="39">
        <v>500</v>
      </c>
      <c r="M31" s="26"/>
      <c r="N31" s="4" t="s">
        <v>20</v>
      </c>
      <c r="O31" s="23" t="s">
        <v>7</v>
      </c>
      <c r="P31" s="9" t="str">
        <f t="shared" ref="P31:P34" si="25">IF(O31="Cancelada","Inserir o motivo",IF(O31="Alterada","Inserir o motivo",IF(O31="Definida","situação a alterar",IF(O31="","",IF(O31="Por definir","sem data marcada",IF(O31="Realizada","-----"))))))</f>
        <v>-----</v>
      </c>
      <c r="Q31" s="75"/>
      <c r="R31" s="64"/>
      <c r="T31" s="40" t="str">
        <f t="shared" ref="T31:T34" si="26">CONCATENATE(N31,O31)</f>
        <v>Plano AnualRealizada</v>
      </c>
      <c r="U31" s="40" t="str">
        <f t="shared" ref="U31:U34" si="27">CONCATENATE(N31,H31)</f>
        <v>Plano AnualCultura</v>
      </c>
    </row>
    <row r="32" spans="1:21" ht="15" customHeight="1">
      <c r="A32" s="56" t="str">
        <f t="shared" si="24"/>
        <v/>
      </c>
      <c r="B32" s="57"/>
      <c r="C32" s="59" t="s">
        <v>138</v>
      </c>
      <c r="D32" s="21">
        <v>16</v>
      </c>
      <c r="E32" s="18" t="s">
        <v>99</v>
      </c>
      <c r="F32" s="11" t="s">
        <v>3</v>
      </c>
      <c r="G32" s="7" t="s">
        <v>115</v>
      </c>
      <c r="H32" s="4" t="s">
        <v>153</v>
      </c>
      <c r="I32" s="101" t="s">
        <v>441</v>
      </c>
      <c r="J32" s="38"/>
      <c r="K32" s="38" t="s">
        <v>276</v>
      </c>
      <c r="L32" s="39">
        <v>500</v>
      </c>
      <c r="M32" s="26"/>
      <c r="N32" s="4" t="s">
        <v>20</v>
      </c>
      <c r="O32" s="23" t="s">
        <v>7</v>
      </c>
      <c r="P32" s="9" t="str">
        <f t="shared" si="25"/>
        <v>-----</v>
      </c>
      <c r="Q32" s="75"/>
      <c r="R32" s="64"/>
      <c r="T32" s="40" t="str">
        <f t="shared" si="26"/>
        <v>Plano AnualRealizada</v>
      </c>
      <c r="U32" s="40" t="str">
        <f t="shared" si="27"/>
        <v>Plano AnualCultura</v>
      </c>
    </row>
    <row r="33" spans="1:21" ht="15" customHeight="1">
      <c r="A33" s="56" t="str">
        <f t="shared" si="24"/>
        <v/>
      </c>
      <c r="B33" s="57"/>
      <c r="C33" s="59" t="s">
        <v>138</v>
      </c>
      <c r="D33" s="21">
        <v>17</v>
      </c>
      <c r="E33" s="18"/>
      <c r="F33" s="11" t="s">
        <v>4</v>
      </c>
      <c r="G33" s="7" t="s">
        <v>15</v>
      </c>
      <c r="H33" s="4" t="s">
        <v>15</v>
      </c>
      <c r="I33" s="101" t="s">
        <v>441</v>
      </c>
      <c r="J33" s="38"/>
      <c r="K33" s="38" t="s">
        <v>276</v>
      </c>
      <c r="L33" s="39">
        <v>500</v>
      </c>
      <c r="M33" s="26"/>
      <c r="N33" s="4" t="s">
        <v>20</v>
      </c>
      <c r="O33" s="23" t="s">
        <v>7</v>
      </c>
      <c r="P33" s="9" t="str">
        <f t="shared" si="25"/>
        <v>-----</v>
      </c>
      <c r="Q33" s="75"/>
      <c r="R33" s="64"/>
      <c r="T33" s="40" t="str">
        <f t="shared" si="26"/>
        <v>Plano AnualRealizada</v>
      </c>
      <c r="U33" s="40" t="str">
        <f t="shared" si="27"/>
        <v>Plano AnualCinema</v>
      </c>
    </row>
    <row r="34" spans="1:21" ht="15" customHeight="1">
      <c r="A34" s="56" t="str">
        <f t="shared" si="24"/>
        <v/>
      </c>
      <c r="B34" s="57"/>
      <c r="C34" s="59" t="s">
        <v>138</v>
      </c>
      <c r="D34" s="21">
        <v>17</v>
      </c>
      <c r="E34" s="18"/>
      <c r="F34" s="11" t="s">
        <v>4</v>
      </c>
      <c r="G34" s="7" t="s">
        <v>269</v>
      </c>
      <c r="H34" s="4" t="s">
        <v>18</v>
      </c>
      <c r="I34" s="101" t="s">
        <v>441</v>
      </c>
      <c r="J34" s="38"/>
      <c r="K34" s="38" t="s">
        <v>276</v>
      </c>
      <c r="L34" s="39">
        <v>500</v>
      </c>
      <c r="M34" s="26"/>
      <c r="N34" s="4" t="s">
        <v>20</v>
      </c>
      <c r="O34" s="23" t="s">
        <v>7</v>
      </c>
      <c r="P34" s="9" t="str">
        <f t="shared" si="25"/>
        <v>-----</v>
      </c>
      <c r="Q34" s="75"/>
      <c r="R34" s="64"/>
      <c r="T34" s="40" t="str">
        <f t="shared" si="26"/>
        <v>Plano AnualRealizada</v>
      </c>
      <c r="U34" s="40" t="str">
        <f t="shared" si="27"/>
        <v>Plano AnualDiv. Externo</v>
      </c>
    </row>
    <row r="35" spans="1:21" ht="15" customHeight="1">
      <c r="A35" s="56" t="str">
        <f t="shared" si="12"/>
        <v/>
      </c>
      <c r="B35" s="57"/>
      <c r="C35" s="59" t="s">
        <v>138</v>
      </c>
      <c r="D35" s="21">
        <v>17</v>
      </c>
      <c r="E35" s="18"/>
      <c r="F35" s="11" t="s">
        <v>4</v>
      </c>
      <c r="G35" s="7" t="s">
        <v>124</v>
      </c>
      <c r="H35" s="4" t="s">
        <v>12</v>
      </c>
      <c r="I35" s="101" t="s">
        <v>412</v>
      </c>
      <c r="J35" s="38"/>
      <c r="K35" s="38" t="s">
        <v>276</v>
      </c>
      <c r="L35" s="39">
        <v>500</v>
      </c>
      <c r="M35" s="26"/>
      <c r="N35" s="4" t="s">
        <v>20</v>
      </c>
      <c r="O35" s="23" t="s">
        <v>7</v>
      </c>
      <c r="P35" s="9" t="str">
        <f t="shared" si="5"/>
        <v>-----</v>
      </c>
      <c r="Q35" s="75"/>
      <c r="R35" s="64"/>
      <c r="T35" s="40" t="str">
        <f t="shared" si="13"/>
        <v>Plano AnualRealizada</v>
      </c>
      <c r="U35" s="40" t="str">
        <f t="shared" si="14"/>
        <v>Plano AnualTurismo</v>
      </c>
    </row>
    <row r="36" spans="1:21" ht="15" customHeight="1">
      <c r="A36" s="56" t="str">
        <f t="shared" ref="A36:A37" si="28">IF(B36="","",)</f>
        <v/>
      </c>
      <c r="B36" s="57"/>
      <c r="C36" s="59" t="s">
        <v>138</v>
      </c>
      <c r="D36" s="21">
        <v>18</v>
      </c>
      <c r="E36" s="18"/>
      <c r="F36" s="11" t="s">
        <v>5</v>
      </c>
      <c r="G36" s="7" t="s">
        <v>27</v>
      </c>
      <c r="H36" s="4" t="s">
        <v>14</v>
      </c>
      <c r="I36" s="101" t="s">
        <v>387</v>
      </c>
      <c r="J36" s="38"/>
      <c r="K36" s="38" t="s">
        <v>276</v>
      </c>
      <c r="L36" s="39">
        <v>35</v>
      </c>
      <c r="M36" s="26"/>
      <c r="N36" s="4" t="s">
        <v>20</v>
      </c>
      <c r="O36" s="23" t="s">
        <v>7</v>
      </c>
      <c r="P36" s="9" t="str">
        <f t="shared" si="5"/>
        <v>-----</v>
      </c>
      <c r="Q36" s="75"/>
      <c r="R36" s="64"/>
      <c r="T36" s="40" t="str">
        <f t="shared" ref="T36:T37" si="29">CONCATENATE(N36,O36)</f>
        <v>Plano AnualRealizada</v>
      </c>
      <c r="U36" s="40" t="str">
        <f t="shared" ref="U36:U37" si="30">CONCATENATE(N36,H36)</f>
        <v>Plano AnualBiblioteca</v>
      </c>
    </row>
    <row r="37" spans="1:21" ht="15" customHeight="1">
      <c r="A37" s="56" t="str">
        <f t="shared" si="28"/>
        <v/>
      </c>
      <c r="B37" s="57"/>
      <c r="C37" s="59" t="s">
        <v>138</v>
      </c>
      <c r="D37" s="21">
        <v>18</v>
      </c>
      <c r="E37" s="18"/>
      <c r="F37" s="11" t="s">
        <v>5</v>
      </c>
      <c r="G37" s="7" t="s">
        <v>531</v>
      </c>
      <c r="H37" s="4" t="s">
        <v>153</v>
      </c>
      <c r="I37" s="101" t="s">
        <v>441</v>
      </c>
      <c r="J37" s="38"/>
      <c r="K37" s="38" t="s">
        <v>276</v>
      </c>
      <c r="L37" s="39">
        <v>35</v>
      </c>
      <c r="M37" s="26"/>
      <c r="N37" s="4" t="s">
        <v>20</v>
      </c>
      <c r="O37" s="23" t="s">
        <v>7</v>
      </c>
      <c r="P37" s="9" t="str">
        <f t="shared" si="5"/>
        <v>-----</v>
      </c>
      <c r="Q37" s="75"/>
      <c r="R37" s="64"/>
      <c r="T37" s="40" t="str">
        <f t="shared" si="29"/>
        <v>Plano AnualRealizada</v>
      </c>
      <c r="U37" s="40" t="str">
        <f t="shared" si="30"/>
        <v>Plano AnualCultura</v>
      </c>
    </row>
    <row r="38" spans="1:21" ht="15" customHeight="1">
      <c r="A38" s="56" t="str">
        <f t="shared" si="12"/>
        <v/>
      </c>
      <c r="B38" s="57"/>
      <c r="C38" s="59" t="s">
        <v>138</v>
      </c>
      <c r="D38" s="21">
        <v>18</v>
      </c>
      <c r="E38" s="18"/>
      <c r="F38" s="11" t="s">
        <v>5</v>
      </c>
      <c r="G38" s="7" t="s">
        <v>109</v>
      </c>
      <c r="H38" s="4" t="s">
        <v>153</v>
      </c>
      <c r="I38" s="101" t="s">
        <v>441</v>
      </c>
      <c r="J38" s="38"/>
      <c r="K38" s="38" t="s">
        <v>276</v>
      </c>
      <c r="L38" s="39">
        <v>35</v>
      </c>
      <c r="M38" s="26"/>
      <c r="N38" s="4" t="s">
        <v>20</v>
      </c>
      <c r="O38" s="23" t="s">
        <v>7</v>
      </c>
      <c r="P38" s="9" t="str">
        <f t="shared" ref="P38" si="31">IF(O38="Cancelada","Inserir o motivo",IF(O38="Alterada","Inserir o motivo",IF(O38="Definida","situação a alterar",IF(O38="","",IF(O38="Por definir","sem data marcada",IF(O38="Realizada","-----"))))))</f>
        <v>-----</v>
      </c>
      <c r="Q38" s="75"/>
      <c r="R38" s="64"/>
      <c r="T38" s="40" t="str">
        <f t="shared" si="13"/>
        <v>Plano AnualRealizada</v>
      </c>
      <c r="U38" s="40" t="str">
        <f t="shared" si="14"/>
        <v>Plano AnualCultura</v>
      </c>
    </row>
    <row r="39" spans="1:21" ht="15" customHeight="1">
      <c r="A39" s="56" t="str">
        <f t="shared" ref="A39:A58" si="32">IF(B39="","",)</f>
        <v/>
      </c>
      <c r="B39" s="57"/>
      <c r="C39" s="59" t="s">
        <v>138</v>
      </c>
      <c r="D39" s="21">
        <v>18</v>
      </c>
      <c r="E39" s="18" t="s">
        <v>96</v>
      </c>
      <c r="F39" s="11" t="s">
        <v>5</v>
      </c>
      <c r="G39" s="7" t="s">
        <v>530</v>
      </c>
      <c r="H39" s="4" t="s">
        <v>75</v>
      </c>
      <c r="I39" s="101" t="s">
        <v>426</v>
      </c>
      <c r="J39" s="38"/>
      <c r="K39" s="38" t="s">
        <v>276</v>
      </c>
      <c r="L39" s="39">
        <v>35</v>
      </c>
      <c r="M39" s="26"/>
      <c r="N39" s="4" t="s">
        <v>21</v>
      </c>
      <c r="O39" s="23" t="s">
        <v>7</v>
      </c>
      <c r="P39" s="9" t="str">
        <f t="shared" si="5"/>
        <v>-----</v>
      </c>
      <c r="Q39" s="75"/>
      <c r="R39" s="64"/>
      <c r="T39" s="40" t="str">
        <f t="shared" ref="T39:T58" si="33">CONCATENATE(N39,O39)</f>
        <v>Extra PlanoRealizada</v>
      </c>
      <c r="U39" s="40" t="str">
        <f t="shared" ref="U39:U58" si="34">CONCATENATE(N39,H39)</f>
        <v>Extra PlanoAção Social</v>
      </c>
    </row>
    <row r="40" spans="1:21" ht="15" customHeight="1">
      <c r="A40" s="56" t="str">
        <f t="shared" si="32"/>
        <v/>
      </c>
      <c r="B40" s="57"/>
      <c r="C40" s="59" t="s">
        <v>138</v>
      </c>
      <c r="D40" s="21">
        <v>19</v>
      </c>
      <c r="E40" s="18"/>
      <c r="F40" s="11" t="s">
        <v>6</v>
      </c>
      <c r="G40" s="7" t="s">
        <v>27</v>
      </c>
      <c r="H40" s="4" t="s">
        <v>14</v>
      </c>
      <c r="I40" s="101" t="s">
        <v>387</v>
      </c>
      <c r="J40" s="38"/>
      <c r="K40" s="38" t="s">
        <v>276</v>
      </c>
      <c r="L40" s="39">
        <v>35</v>
      </c>
      <c r="M40" s="26"/>
      <c r="N40" s="4" t="s">
        <v>20</v>
      </c>
      <c r="O40" s="23" t="s">
        <v>7</v>
      </c>
      <c r="P40" s="9" t="str">
        <f t="shared" si="5"/>
        <v>-----</v>
      </c>
      <c r="Q40" s="75"/>
      <c r="R40" s="64"/>
      <c r="T40" s="40" t="str">
        <f t="shared" si="33"/>
        <v>Plano AnualRealizada</v>
      </c>
      <c r="U40" s="40" t="str">
        <f t="shared" si="34"/>
        <v>Plano AnualBiblioteca</v>
      </c>
    </row>
    <row r="41" spans="1:21" ht="15" customHeight="1">
      <c r="A41" s="56" t="str">
        <f t="shared" ref="A41:A42" si="35">IF(B41="","",)</f>
        <v/>
      </c>
      <c r="B41" s="57"/>
      <c r="C41" s="59" t="s">
        <v>138</v>
      </c>
      <c r="D41" s="21">
        <v>19</v>
      </c>
      <c r="E41" s="18"/>
      <c r="F41" s="11" t="s">
        <v>6</v>
      </c>
      <c r="G41" s="7" t="s">
        <v>534</v>
      </c>
      <c r="H41" s="4" t="s">
        <v>14</v>
      </c>
      <c r="I41" s="101" t="s">
        <v>537</v>
      </c>
      <c r="J41" s="38"/>
      <c r="K41" s="38" t="s">
        <v>276</v>
      </c>
      <c r="L41" s="39">
        <v>35</v>
      </c>
      <c r="M41" s="26"/>
      <c r="N41" s="4" t="s">
        <v>20</v>
      </c>
      <c r="O41" s="23" t="s">
        <v>7</v>
      </c>
      <c r="P41" s="9" t="str">
        <f t="shared" ref="P41:P42" si="36">IF(O41="Cancelada","Inserir o motivo",IF(O41="Alterada","Inserir o motivo",IF(O41="Definida","situação a alterar",IF(O41="","",IF(O41="Por definir","sem data marcada",IF(O41="Realizada","-----"))))))</f>
        <v>-----</v>
      </c>
      <c r="Q41" s="75"/>
      <c r="R41" s="64"/>
      <c r="T41" s="40" t="str">
        <f t="shared" ref="T41:T42" si="37">CONCATENATE(N41,O41)</f>
        <v>Plano AnualRealizada</v>
      </c>
      <c r="U41" s="40" t="str">
        <f t="shared" ref="U41:U42" si="38">CONCATENATE(N41,H41)</f>
        <v>Plano AnualBiblioteca</v>
      </c>
    </row>
    <row r="42" spans="1:21" ht="15" customHeight="1">
      <c r="A42" s="56" t="str">
        <f t="shared" si="35"/>
        <v/>
      </c>
      <c r="B42" s="57"/>
      <c r="C42" s="59" t="s">
        <v>138</v>
      </c>
      <c r="D42" s="21">
        <v>19</v>
      </c>
      <c r="E42" s="18"/>
      <c r="F42" s="11" t="s">
        <v>6</v>
      </c>
      <c r="G42" s="7" t="s">
        <v>532</v>
      </c>
      <c r="H42" s="4" t="s">
        <v>18</v>
      </c>
      <c r="I42" s="101" t="s">
        <v>441</v>
      </c>
      <c r="J42" s="38"/>
      <c r="K42" s="38" t="s">
        <v>276</v>
      </c>
      <c r="L42" s="39">
        <v>35</v>
      </c>
      <c r="M42" s="26"/>
      <c r="N42" s="4" t="s">
        <v>20</v>
      </c>
      <c r="O42" s="23" t="s">
        <v>7</v>
      </c>
      <c r="P42" s="9" t="str">
        <f t="shared" si="36"/>
        <v>-----</v>
      </c>
      <c r="Q42" s="75"/>
      <c r="R42" s="64"/>
      <c r="T42" s="40" t="str">
        <f t="shared" si="37"/>
        <v>Plano AnualRealizada</v>
      </c>
      <c r="U42" s="40" t="str">
        <f t="shared" si="38"/>
        <v>Plano AnualDiv. Externo</v>
      </c>
    </row>
    <row r="43" spans="1:21" ht="15" customHeight="1">
      <c r="A43" s="56" t="str">
        <f t="shared" si="32"/>
        <v/>
      </c>
      <c r="B43" s="57"/>
      <c r="C43" s="59" t="s">
        <v>138</v>
      </c>
      <c r="D43" s="21">
        <v>19</v>
      </c>
      <c r="E43" s="18"/>
      <c r="F43" s="11" t="s">
        <v>6</v>
      </c>
      <c r="G43" s="7" t="s">
        <v>533</v>
      </c>
      <c r="H43" s="4" t="s">
        <v>153</v>
      </c>
      <c r="I43" s="101" t="s">
        <v>447</v>
      </c>
      <c r="J43" s="38"/>
      <c r="K43" s="38" t="s">
        <v>276</v>
      </c>
      <c r="L43" s="39">
        <v>35</v>
      </c>
      <c r="M43" s="26"/>
      <c r="N43" s="4" t="s">
        <v>20</v>
      </c>
      <c r="O43" s="23" t="s">
        <v>7</v>
      </c>
      <c r="P43" s="9" t="str">
        <f t="shared" si="5"/>
        <v>-----</v>
      </c>
      <c r="Q43" s="75"/>
      <c r="R43" s="64"/>
      <c r="T43" s="40" t="str">
        <f t="shared" si="33"/>
        <v>Plano AnualRealizada</v>
      </c>
      <c r="U43" s="40" t="str">
        <f t="shared" si="34"/>
        <v>Plano AnualCultura</v>
      </c>
    </row>
    <row r="44" spans="1:21" ht="15" customHeight="1">
      <c r="A44" s="56" t="str">
        <f t="shared" ref="A44:A51" si="39">IF(B44="","",)</f>
        <v/>
      </c>
      <c r="B44" s="57"/>
      <c r="C44" s="59" t="s">
        <v>138</v>
      </c>
      <c r="D44" s="21">
        <v>20</v>
      </c>
      <c r="E44" s="18"/>
      <c r="F44" s="11" t="s">
        <v>0</v>
      </c>
      <c r="G44" s="7" t="s">
        <v>336</v>
      </c>
      <c r="H44" s="4" t="s">
        <v>14</v>
      </c>
      <c r="I44" s="101" t="s">
        <v>387</v>
      </c>
      <c r="J44" s="38"/>
      <c r="K44" s="38" t="s">
        <v>276</v>
      </c>
      <c r="L44" s="39">
        <v>40</v>
      </c>
      <c r="M44" s="26"/>
      <c r="N44" s="4" t="s">
        <v>20</v>
      </c>
      <c r="O44" s="23" t="s">
        <v>7</v>
      </c>
      <c r="P44" s="9" t="str">
        <f t="shared" ref="P44:P51" si="40">IF(O44="Cancelada","Inserir o motivo",IF(O44="Alterada","Inserir o motivo",IF(O44="Definida","situação a alterar",IF(O44="","",IF(O44="Por definir","sem data marcada",IF(O44="Realizada","-----"))))))</f>
        <v>-----</v>
      </c>
      <c r="Q44" s="75"/>
      <c r="R44" s="64"/>
      <c r="T44" s="40" t="str">
        <f t="shared" ref="T44:T51" si="41">CONCATENATE(N44,O44)</f>
        <v>Plano AnualRealizada</v>
      </c>
      <c r="U44" s="40" t="str">
        <f t="shared" ref="U44:U51" si="42">CONCATENATE(N44,H44)</f>
        <v>Plano AnualBiblioteca</v>
      </c>
    </row>
    <row r="45" spans="1:21" ht="15" customHeight="1">
      <c r="A45" s="56" t="str">
        <f t="shared" si="39"/>
        <v/>
      </c>
      <c r="B45" s="57"/>
      <c r="C45" s="59" t="s">
        <v>138</v>
      </c>
      <c r="D45" s="21">
        <v>20</v>
      </c>
      <c r="E45" s="18"/>
      <c r="F45" s="11" t="s">
        <v>0</v>
      </c>
      <c r="G45" s="7" t="s">
        <v>454</v>
      </c>
      <c r="H45" s="4" t="s">
        <v>153</v>
      </c>
      <c r="I45" s="101" t="s">
        <v>538</v>
      </c>
      <c r="J45" s="38"/>
      <c r="K45" s="38" t="s">
        <v>276</v>
      </c>
      <c r="L45" s="39">
        <v>40</v>
      </c>
      <c r="M45" s="26"/>
      <c r="N45" s="4" t="s">
        <v>20</v>
      </c>
      <c r="O45" s="23" t="s">
        <v>7</v>
      </c>
      <c r="P45" s="9" t="str">
        <f t="shared" si="40"/>
        <v>-----</v>
      </c>
      <c r="Q45" s="75"/>
      <c r="R45" s="64"/>
      <c r="T45" s="40" t="str">
        <f t="shared" si="41"/>
        <v>Plano AnualRealizada</v>
      </c>
      <c r="U45" s="40" t="str">
        <f t="shared" si="42"/>
        <v>Plano AnualCultura</v>
      </c>
    </row>
    <row r="46" spans="1:21" ht="15" customHeight="1">
      <c r="A46" s="56" t="str">
        <f t="shared" si="39"/>
        <v/>
      </c>
      <c r="B46" s="57"/>
      <c r="C46" s="59" t="s">
        <v>138</v>
      </c>
      <c r="D46" s="21">
        <v>20</v>
      </c>
      <c r="E46" s="18"/>
      <c r="F46" s="11" t="s">
        <v>0</v>
      </c>
      <c r="G46" s="7" t="s">
        <v>126</v>
      </c>
      <c r="H46" s="4" t="s">
        <v>12</v>
      </c>
      <c r="I46" s="101" t="s">
        <v>412</v>
      </c>
      <c r="J46" s="38"/>
      <c r="K46" s="38" t="s">
        <v>276</v>
      </c>
      <c r="L46" s="39">
        <v>40</v>
      </c>
      <c r="M46" s="26"/>
      <c r="N46" s="4" t="s">
        <v>20</v>
      </c>
      <c r="O46" s="23" t="s">
        <v>7</v>
      </c>
      <c r="P46" s="9" t="str">
        <f t="shared" si="40"/>
        <v>-----</v>
      </c>
      <c r="Q46" s="75"/>
      <c r="R46" s="64"/>
      <c r="T46" s="40" t="str">
        <f t="shared" si="41"/>
        <v>Plano AnualRealizada</v>
      </c>
      <c r="U46" s="40" t="str">
        <f t="shared" si="42"/>
        <v>Plano AnualTurismo</v>
      </c>
    </row>
    <row r="47" spans="1:21" ht="15" customHeight="1">
      <c r="A47" s="56" t="str">
        <f t="shared" si="39"/>
        <v/>
      </c>
      <c r="B47" s="57"/>
      <c r="C47" s="59" t="s">
        <v>138</v>
      </c>
      <c r="D47" s="21">
        <v>20</v>
      </c>
      <c r="E47" s="18"/>
      <c r="F47" s="11" t="s">
        <v>0</v>
      </c>
      <c r="G47" s="7" t="s">
        <v>531</v>
      </c>
      <c r="H47" s="4" t="s">
        <v>12</v>
      </c>
      <c r="I47" s="101" t="s">
        <v>412</v>
      </c>
      <c r="J47" s="38"/>
      <c r="K47" s="38" t="s">
        <v>276</v>
      </c>
      <c r="L47" s="39">
        <v>40</v>
      </c>
      <c r="M47" s="26"/>
      <c r="N47" s="4" t="s">
        <v>20</v>
      </c>
      <c r="O47" s="23" t="s">
        <v>7</v>
      </c>
      <c r="P47" s="9" t="str">
        <f t="shared" si="40"/>
        <v>-----</v>
      </c>
      <c r="Q47" s="75"/>
      <c r="R47" s="64"/>
      <c r="T47" s="40" t="str">
        <f t="shared" si="41"/>
        <v>Plano AnualRealizada</v>
      </c>
      <c r="U47" s="40" t="str">
        <f t="shared" si="42"/>
        <v>Plano AnualTurismo</v>
      </c>
    </row>
    <row r="48" spans="1:21" ht="15" customHeight="1">
      <c r="A48" s="56" t="str">
        <f t="shared" si="39"/>
        <v/>
      </c>
      <c r="B48" s="57"/>
      <c r="C48" s="59" t="s">
        <v>138</v>
      </c>
      <c r="D48" s="21">
        <v>20</v>
      </c>
      <c r="E48" s="18"/>
      <c r="F48" s="11" t="s">
        <v>0</v>
      </c>
      <c r="G48" s="7" t="s">
        <v>536</v>
      </c>
      <c r="H48" s="4" t="s">
        <v>18</v>
      </c>
      <c r="I48" s="101" t="s">
        <v>441</v>
      </c>
      <c r="J48" s="38"/>
      <c r="K48" s="38" t="s">
        <v>276</v>
      </c>
      <c r="L48" s="39">
        <v>40</v>
      </c>
      <c r="M48" s="26"/>
      <c r="N48" s="4" t="s">
        <v>20</v>
      </c>
      <c r="O48" s="23" t="s">
        <v>7</v>
      </c>
      <c r="P48" s="9" t="str">
        <f t="shared" si="40"/>
        <v>-----</v>
      </c>
      <c r="Q48" s="75"/>
      <c r="R48" s="64"/>
      <c r="T48" s="40" t="str">
        <f t="shared" si="41"/>
        <v>Plano AnualRealizada</v>
      </c>
      <c r="U48" s="40" t="str">
        <f t="shared" si="42"/>
        <v>Plano AnualDiv. Externo</v>
      </c>
    </row>
    <row r="49" spans="1:21" ht="15" customHeight="1">
      <c r="A49" s="56" t="str">
        <f t="shared" si="39"/>
        <v/>
      </c>
      <c r="B49" s="57"/>
      <c r="C49" s="59" t="s">
        <v>138</v>
      </c>
      <c r="D49" s="21">
        <v>20</v>
      </c>
      <c r="E49" s="18"/>
      <c r="F49" s="11" t="s">
        <v>0</v>
      </c>
      <c r="G49" s="7" t="s">
        <v>539</v>
      </c>
      <c r="H49" s="4" t="s">
        <v>153</v>
      </c>
      <c r="I49" s="101" t="s">
        <v>441</v>
      </c>
      <c r="J49" s="38"/>
      <c r="K49" s="38" t="s">
        <v>276</v>
      </c>
      <c r="L49" s="39">
        <v>40</v>
      </c>
      <c r="M49" s="26"/>
      <c r="N49" s="4" t="s">
        <v>20</v>
      </c>
      <c r="O49" s="23" t="s">
        <v>7</v>
      </c>
      <c r="P49" s="9" t="str">
        <f t="shared" si="40"/>
        <v>-----</v>
      </c>
      <c r="Q49" s="75"/>
      <c r="R49" s="64"/>
      <c r="T49" s="40" t="str">
        <f t="shared" si="41"/>
        <v>Plano AnualRealizada</v>
      </c>
      <c r="U49" s="40" t="str">
        <f t="shared" si="42"/>
        <v>Plano AnualCultura</v>
      </c>
    </row>
    <row r="50" spans="1:21" ht="15" customHeight="1">
      <c r="A50" s="56" t="str">
        <f t="shared" si="39"/>
        <v/>
      </c>
      <c r="B50" s="57"/>
      <c r="C50" s="59" t="s">
        <v>138</v>
      </c>
      <c r="D50" s="21">
        <v>21</v>
      </c>
      <c r="E50" s="18"/>
      <c r="F50" s="11" t="s">
        <v>1</v>
      </c>
      <c r="G50" s="7" t="s">
        <v>535</v>
      </c>
      <c r="H50" s="4" t="s">
        <v>18</v>
      </c>
      <c r="I50" s="101" t="s">
        <v>540</v>
      </c>
      <c r="J50" s="38"/>
      <c r="K50" s="38" t="s">
        <v>276</v>
      </c>
      <c r="L50" s="39">
        <v>40</v>
      </c>
      <c r="M50" s="26"/>
      <c r="N50" s="4" t="s">
        <v>20</v>
      </c>
      <c r="O50" s="23" t="s">
        <v>7</v>
      </c>
      <c r="P50" s="9" t="str">
        <f t="shared" si="40"/>
        <v>-----</v>
      </c>
      <c r="Q50" s="75"/>
      <c r="R50" s="64"/>
      <c r="T50" s="40" t="str">
        <f t="shared" si="41"/>
        <v>Plano AnualRealizada</v>
      </c>
      <c r="U50" s="40" t="str">
        <f t="shared" si="42"/>
        <v>Plano AnualDiv. Externo</v>
      </c>
    </row>
    <row r="51" spans="1:21" ht="15" customHeight="1">
      <c r="A51" s="56" t="str">
        <f t="shared" si="39"/>
        <v/>
      </c>
      <c r="B51" s="57"/>
      <c r="C51" s="59" t="s">
        <v>138</v>
      </c>
      <c r="D51" s="21">
        <v>21</v>
      </c>
      <c r="E51" s="18"/>
      <c r="F51" s="11" t="s">
        <v>1</v>
      </c>
      <c r="G51" s="7" t="s">
        <v>454</v>
      </c>
      <c r="H51" s="4" t="s">
        <v>153</v>
      </c>
      <c r="I51" s="101" t="s">
        <v>538</v>
      </c>
      <c r="J51" s="38"/>
      <c r="K51" s="38" t="s">
        <v>276</v>
      </c>
      <c r="L51" s="39">
        <v>40</v>
      </c>
      <c r="M51" s="26"/>
      <c r="N51" s="4" t="s">
        <v>20</v>
      </c>
      <c r="O51" s="23" t="s">
        <v>7</v>
      </c>
      <c r="P51" s="9" t="str">
        <f t="shared" si="40"/>
        <v>-----</v>
      </c>
      <c r="Q51" s="75"/>
      <c r="R51" s="64"/>
      <c r="T51" s="40" t="str">
        <f t="shared" si="41"/>
        <v>Plano AnualRealizada</v>
      </c>
      <c r="U51" s="40" t="str">
        <f t="shared" si="42"/>
        <v>Plano AnualCultura</v>
      </c>
    </row>
    <row r="52" spans="1:21" ht="15" customHeight="1">
      <c r="A52" s="56" t="str">
        <f t="shared" si="32"/>
        <v/>
      </c>
      <c r="B52" s="57"/>
      <c r="C52" s="59" t="s">
        <v>138</v>
      </c>
      <c r="D52" s="21">
        <v>21</v>
      </c>
      <c r="E52" s="18"/>
      <c r="F52" s="11" t="s">
        <v>1</v>
      </c>
      <c r="G52" s="7" t="s">
        <v>541</v>
      </c>
      <c r="H52" s="4" t="s">
        <v>153</v>
      </c>
      <c r="I52" s="101" t="s">
        <v>441</v>
      </c>
      <c r="J52" s="38"/>
      <c r="K52" s="38" t="s">
        <v>276</v>
      </c>
      <c r="L52" s="39">
        <v>40</v>
      </c>
      <c r="M52" s="26"/>
      <c r="N52" s="4" t="s">
        <v>20</v>
      </c>
      <c r="O52" s="23" t="s">
        <v>7</v>
      </c>
      <c r="P52" s="9" t="str">
        <f t="shared" si="5"/>
        <v>-----</v>
      </c>
      <c r="Q52" s="75"/>
      <c r="R52" s="64"/>
      <c r="T52" s="40" t="str">
        <f t="shared" si="33"/>
        <v>Plano AnualRealizada</v>
      </c>
      <c r="U52" s="40" t="str">
        <f t="shared" si="34"/>
        <v>Plano AnualCultura</v>
      </c>
    </row>
    <row r="53" spans="1:21" ht="15" customHeight="1">
      <c r="A53" s="56" t="str">
        <f t="shared" si="32"/>
        <v/>
      </c>
      <c r="B53" s="57"/>
      <c r="C53" s="59" t="s">
        <v>138</v>
      </c>
      <c r="D53" s="21">
        <v>22</v>
      </c>
      <c r="E53" s="18"/>
      <c r="F53" s="11" t="s">
        <v>2</v>
      </c>
      <c r="G53" s="7" t="s">
        <v>15</v>
      </c>
      <c r="H53" s="4" t="s">
        <v>15</v>
      </c>
      <c r="I53" s="101" t="s">
        <v>441</v>
      </c>
      <c r="J53" s="38"/>
      <c r="K53" s="38" t="s">
        <v>276</v>
      </c>
      <c r="L53" s="39">
        <v>100</v>
      </c>
      <c r="M53" s="26"/>
      <c r="N53" s="4" t="s">
        <v>20</v>
      </c>
      <c r="O53" s="23" t="s">
        <v>7</v>
      </c>
      <c r="P53" s="9" t="str">
        <f t="shared" ref="P53" si="43">IF(O53="Cancelada","Inserir o motivo",IF(O53="Alterada","Inserir o motivo",IF(O53="Definida","situação a alterar",IF(O53="","",IF(O53="Por definir","sem data marcada",IF(O53="Realizada","-----"))))))</f>
        <v>-----</v>
      </c>
      <c r="Q53" s="75"/>
      <c r="R53" s="64"/>
      <c r="T53" s="40" t="str">
        <f t="shared" si="33"/>
        <v>Plano AnualRealizada</v>
      </c>
      <c r="U53" s="40" t="str">
        <f t="shared" si="34"/>
        <v>Plano AnualCinema</v>
      </c>
    </row>
    <row r="54" spans="1:21" ht="15" customHeight="1">
      <c r="A54" s="56" t="str">
        <f t="shared" si="32"/>
        <v/>
      </c>
      <c r="B54" s="57"/>
      <c r="C54" s="59" t="s">
        <v>138</v>
      </c>
      <c r="D54" s="21">
        <v>22</v>
      </c>
      <c r="E54" s="18"/>
      <c r="F54" s="11" t="s">
        <v>2</v>
      </c>
      <c r="G54" s="7" t="s">
        <v>124</v>
      </c>
      <c r="H54" s="4" t="s">
        <v>12</v>
      </c>
      <c r="I54" s="101" t="s">
        <v>412</v>
      </c>
      <c r="J54" s="38"/>
      <c r="K54" s="38" t="s">
        <v>276</v>
      </c>
      <c r="L54" s="39">
        <v>100</v>
      </c>
      <c r="M54" s="26"/>
      <c r="N54" s="4" t="s">
        <v>20</v>
      </c>
      <c r="O54" s="23" t="s">
        <v>7</v>
      </c>
      <c r="P54" s="9" t="str">
        <f t="shared" si="5"/>
        <v>-----</v>
      </c>
      <c r="Q54" s="75"/>
      <c r="R54" s="64"/>
      <c r="T54" s="40" t="str">
        <f t="shared" si="33"/>
        <v>Plano AnualRealizada</v>
      </c>
      <c r="U54" s="40" t="str">
        <f t="shared" si="34"/>
        <v>Plano AnualTurismo</v>
      </c>
    </row>
    <row r="55" spans="1:21" ht="15" customHeight="1">
      <c r="A55" s="56" t="str">
        <f t="shared" ref="A55" si="44">IF(B55="","",)</f>
        <v/>
      </c>
      <c r="B55" s="57"/>
      <c r="C55" s="59" t="s">
        <v>138</v>
      </c>
      <c r="D55" s="21">
        <v>23</v>
      </c>
      <c r="E55" s="18"/>
      <c r="F55" s="11" t="s">
        <v>3</v>
      </c>
      <c r="G55" s="7" t="s">
        <v>15</v>
      </c>
      <c r="H55" s="4" t="s">
        <v>15</v>
      </c>
      <c r="I55" s="101" t="s">
        <v>441</v>
      </c>
      <c r="J55" s="38"/>
      <c r="K55" s="38" t="s">
        <v>276</v>
      </c>
      <c r="L55" s="39">
        <v>500</v>
      </c>
      <c r="M55" s="26"/>
      <c r="N55" s="4" t="s">
        <v>20</v>
      </c>
      <c r="O55" s="23" t="s">
        <v>7</v>
      </c>
      <c r="P55" s="9" t="str">
        <f t="shared" si="5"/>
        <v>-----</v>
      </c>
      <c r="Q55" s="75"/>
      <c r="R55" s="64"/>
      <c r="T55" s="40" t="str">
        <f t="shared" ref="T55" si="45">CONCATENATE(N55,O55)</f>
        <v>Plano AnualRealizada</v>
      </c>
      <c r="U55" s="40" t="str">
        <f t="shared" ref="U55" si="46">CONCATENATE(N55,H55)</f>
        <v>Plano AnualCinema</v>
      </c>
    </row>
    <row r="56" spans="1:21" ht="15" customHeight="1">
      <c r="A56" s="56" t="str">
        <f t="shared" si="32"/>
        <v/>
      </c>
      <c r="B56" s="57"/>
      <c r="C56" s="59" t="s">
        <v>138</v>
      </c>
      <c r="D56" s="21">
        <v>23</v>
      </c>
      <c r="E56" s="18"/>
      <c r="F56" s="11" t="s">
        <v>3</v>
      </c>
      <c r="G56" s="7" t="s">
        <v>527</v>
      </c>
      <c r="H56" s="4" t="s">
        <v>13</v>
      </c>
      <c r="I56" s="101" t="s">
        <v>414</v>
      </c>
      <c r="J56" s="38"/>
      <c r="K56" s="38" t="s">
        <v>276</v>
      </c>
      <c r="L56" s="39">
        <v>500</v>
      </c>
      <c r="M56" s="26"/>
      <c r="N56" s="4" t="s">
        <v>21</v>
      </c>
      <c r="O56" s="23" t="s">
        <v>7</v>
      </c>
      <c r="P56" s="9" t="str">
        <f t="shared" ref="P56:P58" si="47">IF(O56="Cancelada","Inserir o motivo",IF(O56="Alterada","Inserir o motivo",IF(O56="Definida","situação a alterar",IF(O56="","",IF(O56="Por definir","sem data marcada",IF(O56="Realizada","-----"))))))</f>
        <v>-----</v>
      </c>
      <c r="Q56" s="75"/>
      <c r="R56" s="64"/>
      <c r="T56" s="40" t="str">
        <f t="shared" si="33"/>
        <v>Extra PlanoRealizada</v>
      </c>
      <c r="U56" s="40" t="str">
        <f t="shared" si="34"/>
        <v>Extra PlanoMuseu</v>
      </c>
    </row>
    <row r="57" spans="1:21" ht="15" customHeight="1">
      <c r="A57" s="56" t="str">
        <f t="shared" si="32"/>
        <v/>
      </c>
      <c r="B57" s="57"/>
      <c r="C57" s="59" t="s">
        <v>138</v>
      </c>
      <c r="D57" s="21">
        <v>23</v>
      </c>
      <c r="E57" s="18"/>
      <c r="F57" s="11" t="s">
        <v>3</v>
      </c>
      <c r="G57" s="7" t="s">
        <v>121</v>
      </c>
      <c r="H57" s="4" t="s">
        <v>12</v>
      </c>
      <c r="I57" s="101" t="s">
        <v>411</v>
      </c>
      <c r="J57" s="38"/>
      <c r="K57" s="38" t="s">
        <v>276</v>
      </c>
      <c r="L57" s="39">
        <v>500</v>
      </c>
      <c r="M57" s="26"/>
      <c r="N57" s="4" t="s">
        <v>20</v>
      </c>
      <c r="O57" s="23" t="s">
        <v>7</v>
      </c>
      <c r="P57" s="9" t="str">
        <f t="shared" si="47"/>
        <v>-----</v>
      </c>
      <c r="Q57" s="75"/>
      <c r="R57" s="64"/>
      <c r="T57" s="40" t="str">
        <f t="shared" si="33"/>
        <v>Plano AnualRealizada</v>
      </c>
      <c r="U57" s="40" t="str">
        <f t="shared" si="34"/>
        <v>Plano AnualTurismo</v>
      </c>
    </row>
    <row r="58" spans="1:21" ht="15" customHeight="1">
      <c r="A58" s="56" t="str">
        <f t="shared" si="32"/>
        <v/>
      </c>
      <c r="B58" s="57"/>
      <c r="C58" s="59" t="s">
        <v>138</v>
      </c>
      <c r="D58" s="21">
        <v>23</v>
      </c>
      <c r="E58" s="18"/>
      <c r="F58" s="11" t="s">
        <v>3</v>
      </c>
      <c r="G58" s="7" t="s">
        <v>124</v>
      </c>
      <c r="H58" s="4" t="s">
        <v>12</v>
      </c>
      <c r="I58" s="101" t="s">
        <v>412</v>
      </c>
      <c r="J58" s="38"/>
      <c r="K58" s="38" t="s">
        <v>276</v>
      </c>
      <c r="L58" s="39">
        <v>500</v>
      </c>
      <c r="M58" s="26"/>
      <c r="N58" s="4" t="s">
        <v>20</v>
      </c>
      <c r="O58" s="23" t="s">
        <v>7</v>
      </c>
      <c r="P58" s="9" t="str">
        <f t="shared" si="47"/>
        <v>-----</v>
      </c>
      <c r="Q58" s="75"/>
      <c r="R58" s="64"/>
      <c r="T58" s="40" t="str">
        <f t="shared" si="33"/>
        <v>Plano AnualRealizada</v>
      </c>
      <c r="U58" s="40" t="str">
        <f t="shared" si="34"/>
        <v>Plano AnualTurismo</v>
      </c>
    </row>
    <row r="59" spans="1:21" ht="15" customHeight="1">
      <c r="A59" s="56" t="str">
        <f t="shared" ref="A59:A60" si="48">IF(B59="","",)</f>
        <v/>
      </c>
      <c r="B59" s="57"/>
      <c r="C59" s="59" t="s">
        <v>138</v>
      </c>
      <c r="D59" s="21">
        <v>23</v>
      </c>
      <c r="E59" s="18"/>
      <c r="F59" s="11" t="s">
        <v>3</v>
      </c>
      <c r="G59" s="7" t="s">
        <v>543</v>
      </c>
      <c r="H59" s="4" t="s">
        <v>153</v>
      </c>
      <c r="I59" s="101" t="s">
        <v>441</v>
      </c>
      <c r="J59" s="38"/>
      <c r="K59" s="38" t="s">
        <v>276</v>
      </c>
      <c r="L59" s="39">
        <v>500</v>
      </c>
      <c r="M59" s="26"/>
      <c r="N59" s="4" t="s">
        <v>20</v>
      </c>
      <c r="O59" s="23" t="s">
        <v>7</v>
      </c>
      <c r="P59" s="9" t="str">
        <f t="shared" ref="P59:P60" si="49">IF(O59="Cancelada","Inserir o motivo",IF(O59="Alterada","Inserir o motivo",IF(O59="Definida","situação a alterar",IF(O59="","",IF(O59="Por definir","sem data marcada",IF(O59="Realizada","-----"))))))</f>
        <v>-----</v>
      </c>
      <c r="Q59" s="75"/>
      <c r="R59" s="64"/>
      <c r="T59" s="40" t="str">
        <f t="shared" ref="T59:T60" si="50">CONCATENATE(N59,O59)</f>
        <v>Plano AnualRealizada</v>
      </c>
      <c r="U59" s="40" t="str">
        <f t="shared" ref="U59:U60" si="51">CONCATENATE(N59,H59)</f>
        <v>Plano AnualCultura</v>
      </c>
    </row>
    <row r="60" spans="1:21" ht="15" customHeight="1">
      <c r="A60" s="56" t="str">
        <f t="shared" si="48"/>
        <v/>
      </c>
      <c r="B60" s="57"/>
      <c r="C60" s="59" t="s">
        <v>138</v>
      </c>
      <c r="D60" s="21">
        <v>24</v>
      </c>
      <c r="E60" s="18"/>
      <c r="F60" s="11" t="s">
        <v>4</v>
      </c>
      <c r="G60" s="7" t="s">
        <v>333</v>
      </c>
      <c r="H60" s="4" t="s">
        <v>18</v>
      </c>
      <c r="I60" s="101" t="s">
        <v>418</v>
      </c>
      <c r="J60" s="38"/>
      <c r="K60" s="38" t="s">
        <v>276</v>
      </c>
      <c r="L60" s="39">
        <v>500</v>
      </c>
      <c r="M60" s="26"/>
      <c r="N60" s="4" t="s">
        <v>20</v>
      </c>
      <c r="O60" s="23" t="s">
        <v>7</v>
      </c>
      <c r="P60" s="9" t="str">
        <f t="shared" si="49"/>
        <v>-----</v>
      </c>
      <c r="Q60" s="75"/>
      <c r="R60" s="64"/>
      <c r="T60" s="40" t="str">
        <f t="shared" si="50"/>
        <v>Plano AnualRealizada</v>
      </c>
      <c r="U60" s="40" t="str">
        <f t="shared" si="51"/>
        <v>Plano AnualDiv. Externo</v>
      </c>
    </row>
    <row r="61" spans="1:21" ht="15" customHeight="1">
      <c r="A61" s="56" t="str">
        <f t="shared" si="12"/>
        <v/>
      </c>
      <c r="B61" s="57"/>
      <c r="C61" s="59" t="s">
        <v>138</v>
      </c>
      <c r="D61" s="21">
        <v>24</v>
      </c>
      <c r="E61" s="18"/>
      <c r="F61" s="11" t="s">
        <v>4</v>
      </c>
      <c r="G61" s="7" t="s">
        <v>542</v>
      </c>
      <c r="H61" s="4" t="s">
        <v>153</v>
      </c>
      <c r="I61" s="101" t="s">
        <v>441</v>
      </c>
      <c r="J61" s="38"/>
      <c r="K61" s="38" t="s">
        <v>276</v>
      </c>
      <c r="L61" s="39">
        <v>500</v>
      </c>
      <c r="M61" s="26"/>
      <c r="N61" s="4" t="s">
        <v>20</v>
      </c>
      <c r="O61" s="23" t="s">
        <v>7</v>
      </c>
      <c r="P61" s="9" t="str">
        <f t="shared" si="5"/>
        <v>-----</v>
      </c>
      <c r="Q61" s="75"/>
      <c r="R61" s="64"/>
      <c r="T61" s="40" t="str">
        <f t="shared" si="13"/>
        <v>Plano AnualRealizada</v>
      </c>
      <c r="U61" s="40" t="str">
        <f t="shared" si="14"/>
        <v>Plano AnualCultura</v>
      </c>
    </row>
    <row r="62" spans="1:21" ht="15" customHeight="1">
      <c r="A62" s="56" t="str">
        <f t="shared" ref="A62:A67" si="52">IF(B62="","",)</f>
        <v/>
      </c>
      <c r="B62" s="57"/>
      <c r="C62" s="59" t="s">
        <v>138</v>
      </c>
      <c r="D62" s="21">
        <v>25</v>
      </c>
      <c r="E62" s="18"/>
      <c r="F62" s="11" t="s">
        <v>5</v>
      </c>
      <c r="G62" s="7" t="s">
        <v>27</v>
      </c>
      <c r="H62" s="4" t="s">
        <v>14</v>
      </c>
      <c r="I62" s="101" t="s">
        <v>387</v>
      </c>
      <c r="J62" s="38"/>
      <c r="K62" s="38" t="s">
        <v>276</v>
      </c>
      <c r="L62" s="39">
        <v>35</v>
      </c>
      <c r="M62" s="26"/>
      <c r="N62" s="4" t="s">
        <v>20</v>
      </c>
      <c r="O62" s="23" t="s">
        <v>7</v>
      </c>
      <c r="P62" s="9" t="str">
        <f t="shared" si="5"/>
        <v>-----</v>
      </c>
      <c r="Q62" s="75"/>
      <c r="R62" s="64"/>
      <c r="T62" s="40" t="str">
        <f t="shared" ref="T62:T67" si="53">CONCATENATE(N62,O62)</f>
        <v>Plano AnualRealizada</v>
      </c>
      <c r="U62" s="40" t="str">
        <f t="shared" ref="U62:U67" si="54">CONCATENATE(N62,H62)</f>
        <v>Plano AnualBiblioteca</v>
      </c>
    </row>
    <row r="63" spans="1:21" ht="15" customHeight="1">
      <c r="A63" s="56" t="str">
        <f t="shared" si="52"/>
        <v/>
      </c>
      <c r="B63" s="57"/>
      <c r="C63" s="59" t="s">
        <v>138</v>
      </c>
      <c r="D63" s="21">
        <v>26</v>
      </c>
      <c r="E63" s="18" t="s">
        <v>104</v>
      </c>
      <c r="F63" s="11" t="s">
        <v>6</v>
      </c>
      <c r="G63" s="7" t="s">
        <v>529</v>
      </c>
      <c r="H63" s="4" t="s">
        <v>18</v>
      </c>
      <c r="I63" s="101" t="s">
        <v>413</v>
      </c>
      <c r="J63" s="38"/>
      <c r="K63" s="38" t="s">
        <v>276</v>
      </c>
      <c r="L63" s="39">
        <v>35</v>
      </c>
      <c r="M63" s="26"/>
      <c r="N63" s="4" t="s">
        <v>21</v>
      </c>
      <c r="O63" s="23" t="s">
        <v>7</v>
      </c>
      <c r="P63" s="9" t="str">
        <f t="shared" ref="P63" si="55">IF(O63="Cancelada","Inserir o motivo",IF(O63="Alterada","Inserir o motivo",IF(O63="Definida","situação a alterar",IF(O63="","",IF(O63="Por definir","sem data marcada",IF(O63="Realizada","-----"))))))</f>
        <v>-----</v>
      </c>
      <c r="Q63" s="75"/>
      <c r="R63" s="64"/>
      <c r="T63" s="40" t="str">
        <f t="shared" si="53"/>
        <v>Extra PlanoRealizada</v>
      </c>
      <c r="U63" s="40" t="str">
        <f t="shared" si="54"/>
        <v>Extra PlanoDiv. Externo</v>
      </c>
    </row>
    <row r="64" spans="1:21" ht="15" customHeight="1">
      <c r="A64" s="56" t="str">
        <f t="shared" si="52"/>
        <v/>
      </c>
      <c r="B64" s="57"/>
      <c r="C64" s="59" t="s">
        <v>138</v>
      </c>
      <c r="D64" s="21">
        <v>26</v>
      </c>
      <c r="E64" s="18"/>
      <c r="F64" s="11" t="s">
        <v>6</v>
      </c>
      <c r="G64" s="7" t="s">
        <v>27</v>
      </c>
      <c r="H64" s="4" t="s">
        <v>14</v>
      </c>
      <c r="I64" s="101" t="s">
        <v>387</v>
      </c>
      <c r="J64" s="38"/>
      <c r="K64" s="38" t="s">
        <v>276</v>
      </c>
      <c r="L64" s="39">
        <v>35</v>
      </c>
      <c r="M64" s="26"/>
      <c r="N64" s="4" t="s">
        <v>20</v>
      </c>
      <c r="O64" s="23" t="s">
        <v>7</v>
      </c>
      <c r="P64" s="9" t="str">
        <f t="shared" si="5"/>
        <v>-----</v>
      </c>
      <c r="Q64" s="75"/>
      <c r="R64" s="64"/>
      <c r="T64" s="40" t="str">
        <f t="shared" si="53"/>
        <v>Plano AnualRealizada</v>
      </c>
      <c r="U64" s="40" t="str">
        <f t="shared" si="54"/>
        <v>Plano AnualBiblioteca</v>
      </c>
    </row>
    <row r="65" spans="1:21" ht="15" customHeight="1">
      <c r="A65" s="56" t="str">
        <f t="shared" si="52"/>
        <v/>
      </c>
      <c r="B65" s="57"/>
      <c r="C65" s="59" t="s">
        <v>138</v>
      </c>
      <c r="D65" s="21">
        <v>27</v>
      </c>
      <c r="E65" s="18"/>
      <c r="F65" s="11" t="s">
        <v>0</v>
      </c>
      <c r="G65" s="7" t="s">
        <v>336</v>
      </c>
      <c r="H65" s="4" t="s">
        <v>14</v>
      </c>
      <c r="I65" s="101" t="s">
        <v>387</v>
      </c>
      <c r="J65" s="38"/>
      <c r="K65" s="38" t="s">
        <v>276</v>
      </c>
      <c r="L65" s="39">
        <v>40</v>
      </c>
      <c r="M65" s="26"/>
      <c r="N65" s="4" t="s">
        <v>20</v>
      </c>
      <c r="O65" s="23" t="s">
        <v>7</v>
      </c>
      <c r="P65" s="9" t="str">
        <f t="shared" ref="P65:P66" si="56">IF(O65="Cancelada","Inserir o motivo",IF(O65="Alterada","Inserir o motivo",IF(O65="Definida","situação a alterar",IF(O65="","",IF(O65="Por definir","sem data marcada",IF(O65="Realizada","-----"))))))</f>
        <v>-----</v>
      </c>
      <c r="Q65" s="75"/>
      <c r="R65" s="64"/>
      <c r="T65" s="40" t="str">
        <f t="shared" si="53"/>
        <v>Plano AnualRealizada</v>
      </c>
      <c r="U65" s="40" t="str">
        <f t="shared" si="54"/>
        <v>Plano AnualBiblioteca</v>
      </c>
    </row>
    <row r="66" spans="1:21" ht="15" customHeight="1">
      <c r="A66" s="56" t="str">
        <f t="shared" si="52"/>
        <v/>
      </c>
      <c r="B66" s="57"/>
      <c r="C66" s="59" t="s">
        <v>138</v>
      </c>
      <c r="D66" s="21">
        <v>28</v>
      </c>
      <c r="E66" s="18"/>
      <c r="F66" s="11" t="s">
        <v>1</v>
      </c>
      <c r="G66" s="7" t="s">
        <v>551</v>
      </c>
      <c r="H66" s="4" t="s">
        <v>18</v>
      </c>
      <c r="I66" s="101" t="s">
        <v>549</v>
      </c>
      <c r="J66" s="38"/>
      <c r="K66" s="38" t="s">
        <v>276</v>
      </c>
      <c r="L66" s="39">
        <v>40</v>
      </c>
      <c r="M66" s="26"/>
      <c r="N66" s="4" t="s">
        <v>21</v>
      </c>
      <c r="O66" s="23" t="s">
        <v>7</v>
      </c>
      <c r="P66" s="9" t="str">
        <f t="shared" si="56"/>
        <v>-----</v>
      </c>
      <c r="Q66" s="75"/>
      <c r="R66" s="64"/>
      <c r="T66" s="40" t="str">
        <f t="shared" si="53"/>
        <v>Extra PlanoRealizada</v>
      </c>
      <c r="U66" s="40" t="str">
        <f t="shared" si="54"/>
        <v>Extra PlanoDiv. Externo</v>
      </c>
    </row>
    <row r="67" spans="1:21" ht="15" customHeight="1">
      <c r="A67" s="56" t="str">
        <f t="shared" si="52"/>
        <v/>
      </c>
      <c r="B67" s="57"/>
      <c r="C67" s="59" t="s">
        <v>138</v>
      </c>
      <c r="D67" s="21">
        <v>28</v>
      </c>
      <c r="E67" s="18"/>
      <c r="F67" s="11" t="s">
        <v>1</v>
      </c>
      <c r="G67" s="7" t="s">
        <v>552</v>
      </c>
      <c r="H67" s="4" t="s">
        <v>153</v>
      </c>
      <c r="I67" s="101" t="s">
        <v>434</v>
      </c>
      <c r="J67" s="38"/>
      <c r="K67" s="38" t="s">
        <v>276</v>
      </c>
      <c r="L67" s="39">
        <v>40</v>
      </c>
      <c r="M67" s="26"/>
      <c r="N67" s="4" t="s">
        <v>20</v>
      </c>
      <c r="O67" s="23" t="s">
        <v>7</v>
      </c>
      <c r="P67" s="9" t="str">
        <f t="shared" si="5"/>
        <v>-----</v>
      </c>
      <c r="Q67" s="75"/>
      <c r="R67" s="64"/>
      <c r="T67" s="40" t="str">
        <f t="shared" si="53"/>
        <v>Plano AnualRealizada</v>
      </c>
      <c r="U67" s="40" t="str">
        <f t="shared" si="54"/>
        <v>Plano AnualCultura</v>
      </c>
    </row>
    <row r="68" spans="1:21" ht="15" customHeight="1">
      <c r="A68" s="56" t="str">
        <f t="shared" ref="A68" si="57">IF(B68="","",)</f>
        <v/>
      </c>
      <c r="B68" s="57"/>
      <c r="C68" s="59" t="s">
        <v>138</v>
      </c>
      <c r="D68" s="21">
        <v>29</v>
      </c>
      <c r="E68" s="18" t="s">
        <v>106</v>
      </c>
      <c r="F68" s="11" t="s">
        <v>2</v>
      </c>
      <c r="G68" s="7" t="s">
        <v>210</v>
      </c>
      <c r="H68" s="4" t="s">
        <v>153</v>
      </c>
      <c r="I68" s="101" t="s">
        <v>549</v>
      </c>
      <c r="J68" s="38"/>
      <c r="K68" s="38" t="s">
        <v>276</v>
      </c>
      <c r="L68" s="39">
        <v>500</v>
      </c>
      <c r="M68" s="26"/>
      <c r="N68" s="4" t="s">
        <v>20</v>
      </c>
      <c r="O68" s="23" t="s">
        <v>7</v>
      </c>
      <c r="P68" s="9" t="str">
        <f t="shared" ref="P68" si="58">IF(O68="Cancelada","Inserir o motivo",IF(O68="Alterada","Inserir o motivo",IF(O68="Definida","situação a alterar",IF(O68="","",IF(O68="Por definir","sem data marcada",IF(O68="Realizada","-----"))))))</f>
        <v>-----</v>
      </c>
      <c r="Q68" s="75"/>
      <c r="R68" s="64"/>
      <c r="T68" s="40" t="str">
        <f t="shared" ref="T68" si="59">CONCATENATE(N68,O68)</f>
        <v>Plano AnualRealizada</v>
      </c>
      <c r="U68" s="40" t="str">
        <f t="shared" ref="U68" si="60">CONCATENATE(N68,H68)</f>
        <v>Plano AnualCultura</v>
      </c>
    </row>
    <row r="69" spans="1:21" ht="15" customHeight="1">
      <c r="A69" s="56" t="str">
        <f t="shared" ref="A69" si="61">IF(B69="","",)</f>
        <v/>
      </c>
      <c r="B69" s="57"/>
      <c r="C69" s="59" t="s">
        <v>138</v>
      </c>
      <c r="D69" s="21">
        <v>29</v>
      </c>
      <c r="E69" s="18"/>
      <c r="F69" s="11" t="s">
        <v>2</v>
      </c>
      <c r="G69" s="7" t="s">
        <v>15</v>
      </c>
      <c r="H69" s="4" t="s">
        <v>15</v>
      </c>
      <c r="I69" s="101" t="s">
        <v>441</v>
      </c>
      <c r="J69" s="38"/>
      <c r="K69" s="38" t="s">
        <v>276</v>
      </c>
      <c r="L69" s="39">
        <v>500</v>
      </c>
      <c r="M69" s="26"/>
      <c r="N69" s="4" t="s">
        <v>20</v>
      </c>
      <c r="O69" s="23" t="s">
        <v>7</v>
      </c>
      <c r="P69" s="9" t="str">
        <f t="shared" si="5"/>
        <v>-----</v>
      </c>
      <c r="Q69" s="75"/>
      <c r="R69" s="64"/>
      <c r="T69" s="40" t="str">
        <f t="shared" ref="T69" si="62">CONCATENATE(N69,O69)</f>
        <v>Plano AnualRealizada</v>
      </c>
      <c r="U69" s="40" t="str">
        <f t="shared" ref="U69" si="63">CONCATENATE(N69,H69)</f>
        <v>Plano AnualCinema</v>
      </c>
    </row>
    <row r="70" spans="1:21" ht="15" customHeight="1">
      <c r="A70" s="56" t="str">
        <f t="shared" ref="A70:A71" si="64">IF(B70="","",)</f>
        <v/>
      </c>
      <c r="B70" s="57"/>
      <c r="C70" s="59" t="s">
        <v>138</v>
      </c>
      <c r="D70" s="21">
        <v>29</v>
      </c>
      <c r="E70" s="18"/>
      <c r="F70" s="11" t="s">
        <v>2</v>
      </c>
      <c r="G70" s="7" t="s">
        <v>528</v>
      </c>
      <c r="H70" s="4" t="s">
        <v>18</v>
      </c>
      <c r="I70" s="101" t="s">
        <v>418</v>
      </c>
      <c r="J70" s="38"/>
      <c r="K70" s="38" t="s">
        <v>276</v>
      </c>
      <c r="L70" s="39">
        <v>500</v>
      </c>
      <c r="M70" s="26"/>
      <c r="N70" s="4" t="s">
        <v>20</v>
      </c>
      <c r="O70" s="23" t="s">
        <v>7</v>
      </c>
      <c r="P70" s="9" t="str">
        <f t="shared" ref="P70:P71" si="65">IF(O70="Cancelada","Inserir o motivo",IF(O70="Alterada","Inserir o motivo",IF(O70="Definida","situação a alterar",IF(O70="","",IF(O70="Por definir","sem data marcada",IF(O70="Realizada","-----"))))))</f>
        <v>-----</v>
      </c>
      <c r="Q70" s="75"/>
      <c r="R70" s="64"/>
      <c r="T70" s="40" t="str">
        <f t="shared" ref="T70:T71" si="66">CONCATENATE(N70,O70)</f>
        <v>Plano AnualRealizada</v>
      </c>
      <c r="U70" s="40" t="str">
        <f t="shared" ref="U70:U71" si="67">CONCATENATE(N70,H70)</f>
        <v>Plano AnualDiv. Externo</v>
      </c>
    </row>
    <row r="71" spans="1:21" ht="15" customHeight="1">
      <c r="A71" s="56" t="str">
        <f t="shared" si="64"/>
        <v/>
      </c>
      <c r="B71" s="57"/>
      <c r="C71" s="59" t="s">
        <v>138</v>
      </c>
      <c r="D71" s="21">
        <v>30</v>
      </c>
      <c r="E71" s="18"/>
      <c r="F71" s="11" t="s">
        <v>3</v>
      </c>
      <c r="G71" s="7" t="s">
        <v>15</v>
      </c>
      <c r="H71" s="4" t="s">
        <v>15</v>
      </c>
      <c r="I71" s="101" t="s">
        <v>441</v>
      </c>
      <c r="J71" s="38"/>
      <c r="K71" s="38" t="s">
        <v>276</v>
      </c>
      <c r="L71" s="39">
        <v>500</v>
      </c>
      <c r="M71" s="26"/>
      <c r="N71" s="4" t="s">
        <v>20</v>
      </c>
      <c r="O71" s="23" t="s">
        <v>7</v>
      </c>
      <c r="P71" s="9" t="str">
        <f t="shared" si="65"/>
        <v>-----</v>
      </c>
      <c r="Q71" s="75"/>
      <c r="R71" s="64"/>
      <c r="T71" s="40" t="str">
        <f t="shared" si="66"/>
        <v>Plano AnualRealizada</v>
      </c>
      <c r="U71" s="40" t="str">
        <f t="shared" si="67"/>
        <v>Plano AnualCinema</v>
      </c>
    </row>
    <row r="72" spans="1:21" ht="15" customHeight="1">
      <c r="A72" s="56" t="str">
        <f t="shared" si="12"/>
        <v/>
      </c>
      <c r="B72" s="57"/>
      <c r="C72" s="59" t="s">
        <v>138</v>
      </c>
      <c r="D72" s="21">
        <v>30</v>
      </c>
      <c r="E72" s="18"/>
      <c r="F72" s="11" t="s">
        <v>3</v>
      </c>
      <c r="G72" s="7" t="s">
        <v>527</v>
      </c>
      <c r="H72" s="4" t="s">
        <v>13</v>
      </c>
      <c r="I72" s="101" t="s">
        <v>414</v>
      </c>
      <c r="J72" s="38"/>
      <c r="K72" s="38" t="s">
        <v>276</v>
      </c>
      <c r="L72" s="39">
        <v>500</v>
      </c>
      <c r="M72" s="26"/>
      <c r="N72" s="4" t="s">
        <v>21</v>
      </c>
      <c r="O72" s="23" t="s">
        <v>7</v>
      </c>
      <c r="P72" s="9" t="str">
        <f t="shared" si="5"/>
        <v>-----</v>
      </c>
      <c r="Q72" s="75"/>
      <c r="R72" s="64"/>
      <c r="T72" s="40" t="str">
        <f t="shared" si="13"/>
        <v>Extra PlanoRealizada</v>
      </c>
      <c r="U72" s="40" t="str">
        <f t="shared" si="14"/>
        <v>Extra PlanoMuseu</v>
      </c>
    </row>
    <row r="73" spans="1:21" ht="15" customHeight="1">
      <c r="A73" s="56" t="str">
        <f t="shared" si="12"/>
        <v/>
      </c>
      <c r="B73" s="57"/>
      <c r="C73" s="59" t="s">
        <v>138</v>
      </c>
      <c r="D73" s="21">
        <v>31</v>
      </c>
      <c r="E73" s="18"/>
      <c r="F73" s="11" t="s">
        <v>4</v>
      </c>
      <c r="G73" s="7" t="s">
        <v>15</v>
      </c>
      <c r="H73" s="4" t="s">
        <v>15</v>
      </c>
      <c r="I73" s="101" t="s">
        <v>441</v>
      </c>
      <c r="J73" s="38"/>
      <c r="K73" s="38" t="s">
        <v>276</v>
      </c>
      <c r="L73" s="39">
        <v>500</v>
      </c>
      <c r="M73" s="26"/>
      <c r="N73" s="4" t="s">
        <v>20</v>
      </c>
      <c r="O73" s="23" t="s">
        <v>7</v>
      </c>
      <c r="P73" s="9" t="str">
        <f t="shared" si="5"/>
        <v>-----</v>
      </c>
      <c r="Q73" s="75"/>
      <c r="R73" s="64"/>
      <c r="T73" s="40" t="str">
        <f t="shared" si="13"/>
        <v>Plano AnualRealizada</v>
      </c>
      <c r="U73" s="40" t="str">
        <f t="shared" si="14"/>
        <v>Plano AnualCinema</v>
      </c>
    </row>
    <row r="74" spans="1:21" ht="4.5" customHeight="1">
      <c r="A74" s="33" t="str">
        <f>IF(B74="","",)</f>
        <v/>
      </c>
      <c r="B74" s="31"/>
      <c r="C74" s="37"/>
      <c r="D74" s="17"/>
      <c r="E74" s="19"/>
      <c r="F74" s="12"/>
      <c r="G74" s="13"/>
      <c r="H74" s="14"/>
      <c r="I74" s="72"/>
      <c r="J74" s="36"/>
      <c r="K74" s="36"/>
      <c r="L74" s="36"/>
      <c r="M74" s="27"/>
      <c r="N74" s="14"/>
      <c r="O74" s="24"/>
      <c r="P74" s="15" t="str">
        <f t="shared" ref="P74" si="68">IF(O74="Cancelada","Inserir o motivo",IF(O74="Alterada","Inserir o motivo",IF(O74="Definida","situação a alterar",IF(O74="","",IF(O74="Por definir","sem data marcada",IF(O74="Realizada","-----"))))))</f>
        <v/>
      </c>
      <c r="Q74" s="65"/>
      <c r="R74" s="66"/>
      <c r="T74" s="42" t="str">
        <f t="shared" ref="T74" si="69">CONCATENATE(N74,O74)</f>
        <v/>
      </c>
      <c r="U74" s="42" t="str">
        <f t="shared" ref="U74" si="70">CONCATENATE(N74,H74)</f>
        <v/>
      </c>
    </row>
    <row r="75" spans="1:21" ht="15" customHeight="1">
      <c r="F75" s="2"/>
      <c r="L75" s="61"/>
      <c r="O75" s="2"/>
      <c r="P75" s="2"/>
      <c r="Q75" s="67"/>
      <c r="R75" s="67"/>
    </row>
    <row r="76" spans="1:21">
      <c r="B76" s="29" t="s">
        <v>133</v>
      </c>
      <c r="C76" s="43" t="s">
        <v>138</v>
      </c>
      <c r="D76" s="46">
        <v>1</v>
      </c>
      <c r="E76" s="47" t="s">
        <v>79</v>
      </c>
      <c r="F76" s="45" t="s">
        <v>5</v>
      </c>
      <c r="G76" s="69" t="s">
        <v>471</v>
      </c>
      <c r="H76" s="44" t="s">
        <v>75</v>
      </c>
      <c r="I76" s="71" t="s">
        <v>385</v>
      </c>
      <c r="K76" s="51" t="s">
        <v>154</v>
      </c>
      <c r="N76" s="44" t="s">
        <v>21</v>
      </c>
      <c r="O76" s="44" t="s">
        <v>8</v>
      </c>
      <c r="P76" s="44" t="s">
        <v>51</v>
      </c>
      <c r="Q76" s="68" t="s">
        <v>408</v>
      </c>
      <c r="R76" s="67"/>
    </row>
    <row r="77" spans="1:21">
      <c r="B77" s="29" t="s">
        <v>293</v>
      </c>
      <c r="C77" s="43" t="s">
        <v>139</v>
      </c>
      <c r="D77" s="46">
        <v>2</v>
      </c>
      <c r="E77" s="47" t="s">
        <v>76</v>
      </c>
      <c r="F77" s="45" t="s">
        <v>6</v>
      </c>
      <c r="G77" s="69" t="s">
        <v>465</v>
      </c>
      <c r="H77" s="44" t="s">
        <v>14</v>
      </c>
      <c r="I77" s="102" t="s">
        <v>549</v>
      </c>
      <c r="K77" s="51" t="s">
        <v>155</v>
      </c>
      <c r="N77" s="44" t="s">
        <v>84</v>
      </c>
      <c r="O77" s="44" t="s">
        <v>50</v>
      </c>
      <c r="P77" s="44" t="s">
        <v>52</v>
      </c>
      <c r="Q77" s="68" t="s">
        <v>409</v>
      </c>
      <c r="R77" s="67"/>
    </row>
    <row r="78" spans="1:21">
      <c r="B78" s="29"/>
      <c r="C78" s="43" t="s">
        <v>140</v>
      </c>
      <c r="D78" s="46">
        <v>3</v>
      </c>
      <c r="E78" s="47" t="s">
        <v>80</v>
      </c>
      <c r="F78" s="45" t="s">
        <v>0</v>
      </c>
      <c r="G78" s="69" t="s">
        <v>361</v>
      </c>
      <c r="H78" s="44" t="s">
        <v>15</v>
      </c>
      <c r="I78" s="71" t="s">
        <v>411</v>
      </c>
      <c r="K78" s="51" t="s">
        <v>278</v>
      </c>
      <c r="N78" s="44" t="s">
        <v>20</v>
      </c>
      <c r="O78" s="44" t="s">
        <v>24</v>
      </c>
      <c r="P78" s="44" t="s">
        <v>53</v>
      </c>
      <c r="Q78" s="67"/>
      <c r="R78" s="67"/>
    </row>
    <row r="79" spans="1:21">
      <c r="B79" s="29"/>
      <c r="C79" s="43" t="s">
        <v>141</v>
      </c>
      <c r="D79" s="46">
        <v>4</v>
      </c>
      <c r="E79" s="47" t="s">
        <v>81</v>
      </c>
      <c r="F79" s="45" t="s">
        <v>1</v>
      </c>
      <c r="G79" s="69" t="s">
        <v>368</v>
      </c>
      <c r="H79" s="44" t="s">
        <v>153</v>
      </c>
      <c r="I79" s="71" t="s">
        <v>410</v>
      </c>
      <c r="K79" s="51" t="s">
        <v>279</v>
      </c>
      <c r="N79" s="52"/>
      <c r="O79" s="44" t="s">
        <v>22</v>
      </c>
      <c r="P79" s="44" t="s">
        <v>30</v>
      </c>
      <c r="Q79" s="67"/>
      <c r="R79" s="67"/>
    </row>
    <row r="80" spans="1:21">
      <c r="B80" s="29"/>
      <c r="C80" s="43" t="s">
        <v>142</v>
      </c>
      <c r="D80" s="46">
        <v>5</v>
      </c>
      <c r="E80" s="47" t="s">
        <v>82</v>
      </c>
      <c r="F80" s="45" t="s">
        <v>2</v>
      </c>
      <c r="G80" s="69" t="s">
        <v>161</v>
      </c>
      <c r="H80" s="44" t="s">
        <v>11</v>
      </c>
      <c r="I80" s="71" t="s">
        <v>412</v>
      </c>
      <c r="K80" s="51" t="s">
        <v>276</v>
      </c>
      <c r="N80" s="52"/>
      <c r="O80" s="44" t="s">
        <v>7</v>
      </c>
      <c r="P80" s="44" t="s">
        <v>35</v>
      </c>
      <c r="Q80" s="67"/>
      <c r="R80" s="67"/>
    </row>
    <row r="81" spans="3:18">
      <c r="C81" s="43" t="s">
        <v>143</v>
      </c>
      <c r="D81" s="46">
        <v>6</v>
      </c>
      <c r="E81" s="47" t="s">
        <v>83</v>
      </c>
      <c r="F81" s="45" t="s">
        <v>3</v>
      </c>
      <c r="G81" s="69" t="s">
        <v>162</v>
      </c>
      <c r="H81" s="44" t="s">
        <v>18</v>
      </c>
      <c r="I81" s="71" t="s">
        <v>318</v>
      </c>
      <c r="K81" s="51" t="s">
        <v>280</v>
      </c>
      <c r="N81" s="52"/>
      <c r="O81" s="53"/>
      <c r="P81" s="44" t="s">
        <v>31</v>
      </c>
      <c r="Q81" s="67"/>
      <c r="R81" s="67"/>
    </row>
    <row r="82" spans="3:18">
      <c r="C82" s="43" t="s">
        <v>144</v>
      </c>
      <c r="D82" s="46">
        <v>7</v>
      </c>
      <c r="E82" s="47" t="s">
        <v>85</v>
      </c>
      <c r="F82" s="45" t="s">
        <v>4</v>
      </c>
      <c r="G82" s="69" t="s">
        <v>163</v>
      </c>
      <c r="H82" s="44" t="s">
        <v>17</v>
      </c>
      <c r="I82" s="71" t="s">
        <v>413</v>
      </c>
      <c r="K82" s="51" t="s">
        <v>281</v>
      </c>
      <c r="O82" s="2"/>
      <c r="P82" s="2"/>
      <c r="Q82" s="67"/>
      <c r="R82" s="67"/>
    </row>
    <row r="83" spans="3:18">
      <c r="C83" s="43" t="s">
        <v>145</v>
      </c>
      <c r="D83" s="46">
        <v>8</v>
      </c>
      <c r="E83" s="47" t="s">
        <v>86</v>
      </c>
      <c r="F83" s="45" t="s">
        <v>38</v>
      </c>
      <c r="G83" s="69" t="s">
        <v>164</v>
      </c>
      <c r="H83" s="44" t="s">
        <v>152</v>
      </c>
      <c r="I83" s="71" t="s">
        <v>415</v>
      </c>
      <c r="O83" s="2"/>
      <c r="P83" s="2"/>
      <c r="Q83" s="67"/>
      <c r="R83" s="67"/>
    </row>
    <row r="84" spans="3:18">
      <c r="C84" s="43" t="s">
        <v>146</v>
      </c>
      <c r="D84" s="46">
        <v>9</v>
      </c>
      <c r="E84" s="47" t="s">
        <v>87</v>
      </c>
      <c r="G84" s="69" t="s">
        <v>165</v>
      </c>
      <c r="H84" s="44" t="s">
        <v>16</v>
      </c>
      <c r="I84" s="71" t="s">
        <v>414</v>
      </c>
      <c r="P84" s="2"/>
      <c r="Q84" s="67"/>
      <c r="R84" s="67"/>
    </row>
    <row r="85" spans="3:18">
      <c r="C85" s="43" t="s">
        <v>147</v>
      </c>
      <c r="D85" s="46">
        <v>10</v>
      </c>
      <c r="E85" s="47" t="s">
        <v>88</v>
      </c>
      <c r="G85" s="69" t="s">
        <v>166</v>
      </c>
      <c r="H85" s="44" t="s">
        <v>13</v>
      </c>
      <c r="I85" s="71" t="s">
        <v>445</v>
      </c>
      <c r="P85" s="2"/>
      <c r="Q85" s="67"/>
      <c r="R85" s="67"/>
    </row>
    <row r="86" spans="3:18">
      <c r="C86" s="43" t="s">
        <v>148</v>
      </c>
      <c r="D86" s="46">
        <v>11</v>
      </c>
      <c r="E86" s="47" t="s">
        <v>89</v>
      </c>
      <c r="F86" s="3"/>
      <c r="G86" s="69" t="s">
        <v>167</v>
      </c>
      <c r="H86" s="44" t="s">
        <v>12</v>
      </c>
      <c r="I86" s="71" t="s">
        <v>376</v>
      </c>
      <c r="P86" s="2"/>
      <c r="Q86" s="67"/>
      <c r="R86" s="67"/>
    </row>
    <row r="87" spans="3:18">
      <c r="C87" s="43" t="s">
        <v>149</v>
      </c>
      <c r="D87" s="46">
        <v>12</v>
      </c>
      <c r="E87" s="47" t="s">
        <v>90</v>
      </c>
      <c r="F87" s="3"/>
      <c r="G87" s="69" t="s">
        <v>487</v>
      </c>
      <c r="I87" s="71" t="s">
        <v>447</v>
      </c>
      <c r="Q87" s="67"/>
      <c r="R87" s="67"/>
    </row>
    <row r="88" spans="3:18">
      <c r="D88" s="48">
        <v>13</v>
      </c>
      <c r="E88" s="49" t="s">
        <v>91</v>
      </c>
      <c r="F88" s="3"/>
      <c r="G88" s="69" t="s">
        <v>451</v>
      </c>
      <c r="I88" s="71" t="s">
        <v>440</v>
      </c>
      <c r="Q88" s="67"/>
      <c r="R88" s="67"/>
    </row>
    <row r="89" spans="3:18">
      <c r="D89" s="48">
        <v>14</v>
      </c>
      <c r="E89" s="49" t="s">
        <v>92</v>
      </c>
      <c r="F89" s="3"/>
      <c r="G89" s="69" t="s">
        <v>530</v>
      </c>
      <c r="I89" s="71" t="s">
        <v>388</v>
      </c>
      <c r="Q89" s="67"/>
      <c r="R89" s="67"/>
    </row>
    <row r="90" spans="3:18">
      <c r="D90" s="48">
        <v>15</v>
      </c>
      <c r="E90" s="49" t="s">
        <v>93</v>
      </c>
      <c r="F90" s="3"/>
      <c r="G90" s="69" t="s">
        <v>63</v>
      </c>
      <c r="I90" s="102" t="s">
        <v>537</v>
      </c>
      <c r="Q90" s="67"/>
      <c r="R90" s="67"/>
    </row>
    <row r="91" spans="3:18">
      <c r="D91" s="48">
        <v>16</v>
      </c>
      <c r="E91" s="49" t="s">
        <v>94</v>
      </c>
      <c r="F91" s="3"/>
      <c r="G91" s="100" t="s">
        <v>541</v>
      </c>
      <c r="I91" s="71" t="s">
        <v>309</v>
      </c>
      <c r="Q91" s="67"/>
      <c r="R91" s="67"/>
    </row>
    <row r="92" spans="3:18">
      <c r="D92" s="48">
        <v>17</v>
      </c>
      <c r="E92" s="49" t="s">
        <v>95</v>
      </c>
      <c r="F92" s="3"/>
      <c r="G92" s="69" t="s">
        <v>304</v>
      </c>
      <c r="I92" s="71" t="s">
        <v>449</v>
      </c>
      <c r="Q92" s="67"/>
      <c r="R92" s="67"/>
    </row>
    <row r="93" spans="3:18">
      <c r="D93" s="48">
        <v>18</v>
      </c>
      <c r="E93" s="49" t="s">
        <v>96</v>
      </c>
      <c r="F93" s="3"/>
      <c r="G93" s="69" t="s">
        <v>486</v>
      </c>
      <c r="I93" s="71" t="s">
        <v>438</v>
      </c>
      <c r="Q93" s="67"/>
      <c r="R93" s="67"/>
    </row>
    <row r="94" spans="3:18">
      <c r="D94" s="48">
        <v>19</v>
      </c>
      <c r="E94" s="49" t="s">
        <v>77</v>
      </c>
      <c r="F94" s="3"/>
      <c r="G94" s="69" t="s">
        <v>168</v>
      </c>
      <c r="I94" s="71" t="s">
        <v>434</v>
      </c>
      <c r="Q94" s="67"/>
      <c r="R94" s="67"/>
    </row>
    <row r="95" spans="3:18">
      <c r="D95" s="48">
        <v>20</v>
      </c>
      <c r="E95" s="49" t="s">
        <v>78</v>
      </c>
      <c r="F95" s="3"/>
      <c r="G95" s="69" t="s">
        <v>340</v>
      </c>
      <c r="I95" s="71" t="s">
        <v>416</v>
      </c>
      <c r="Q95" s="67"/>
      <c r="R95" s="67"/>
    </row>
    <row r="96" spans="3:18">
      <c r="D96" s="48">
        <v>21</v>
      </c>
      <c r="E96" s="49" t="s">
        <v>97</v>
      </c>
      <c r="F96" s="3"/>
      <c r="G96" s="100" t="s">
        <v>534</v>
      </c>
      <c r="I96" s="102" t="s">
        <v>540</v>
      </c>
      <c r="Q96" s="67"/>
      <c r="R96" s="67"/>
    </row>
    <row r="97" spans="4:18">
      <c r="D97" s="48">
        <v>22</v>
      </c>
      <c r="E97" s="49" t="s">
        <v>98</v>
      </c>
      <c r="F97" s="3"/>
      <c r="G97" s="69" t="s">
        <v>485</v>
      </c>
      <c r="I97" s="71" t="s">
        <v>441</v>
      </c>
      <c r="Q97" s="67"/>
      <c r="R97" s="67"/>
    </row>
    <row r="98" spans="4:18">
      <c r="D98" s="48">
        <v>23</v>
      </c>
      <c r="E98" s="49" t="s">
        <v>99</v>
      </c>
      <c r="F98" s="3"/>
      <c r="G98" s="69" t="s">
        <v>169</v>
      </c>
      <c r="I98" s="71" t="s">
        <v>442</v>
      </c>
      <c r="Q98" s="67"/>
      <c r="R98" s="67"/>
    </row>
    <row r="99" spans="4:18">
      <c r="D99" s="48">
        <v>24</v>
      </c>
      <c r="E99" s="49" t="s">
        <v>100</v>
      </c>
      <c r="F99" s="3"/>
      <c r="G99" s="69" t="s">
        <v>169</v>
      </c>
      <c r="I99" s="71" t="s">
        <v>417</v>
      </c>
      <c r="Q99" s="67"/>
      <c r="R99" s="67"/>
    </row>
    <row r="100" spans="4:18">
      <c r="D100" s="48">
        <v>25</v>
      </c>
      <c r="E100" s="49" t="s">
        <v>101</v>
      </c>
      <c r="F100" s="3"/>
      <c r="G100" s="69" t="s">
        <v>129</v>
      </c>
      <c r="I100" s="71" t="s">
        <v>387</v>
      </c>
      <c r="Q100" s="67"/>
      <c r="R100" s="67"/>
    </row>
    <row r="101" spans="4:18">
      <c r="D101" s="48">
        <v>26</v>
      </c>
      <c r="E101" s="49" t="s">
        <v>102</v>
      </c>
      <c r="F101" s="3"/>
      <c r="G101" s="69" t="s">
        <v>112</v>
      </c>
      <c r="I101" s="71" t="s">
        <v>433</v>
      </c>
      <c r="Q101" s="67"/>
      <c r="R101" s="67"/>
    </row>
    <row r="102" spans="4:18">
      <c r="D102" s="48">
        <v>27</v>
      </c>
      <c r="E102" s="49" t="s">
        <v>103</v>
      </c>
      <c r="F102" s="3"/>
      <c r="G102" s="69" t="s">
        <v>484</v>
      </c>
      <c r="I102" s="71" t="s">
        <v>439</v>
      </c>
      <c r="Q102" s="67"/>
      <c r="R102" s="67"/>
    </row>
    <row r="103" spans="4:18">
      <c r="D103" s="48">
        <v>28</v>
      </c>
      <c r="E103" s="49" t="s">
        <v>104</v>
      </c>
      <c r="F103" s="3"/>
      <c r="G103" s="69" t="s">
        <v>475</v>
      </c>
      <c r="I103" s="71" t="s">
        <v>418</v>
      </c>
      <c r="Q103" s="67"/>
      <c r="R103" s="67"/>
    </row>
    <row r="104" spans="4:18">
      <c r="D104" s="48">
        <v>29</v>
      </c>
      <c r="E104" s="49" t="s">
        <v>105</v>
      </c>
      <c r="F104" s="3"/>
      <c r="G104" s="69" t="s">
        <v>170</v>
      </c>
      <c r="I104" s="71" t="s">
        <v>419</v>
      </c>
      <c r="Q104" s="67"/>
      <c r="R104" s="67"/>
    </row>
    <row r="105" spans="4:18">
      <c r="D105" s="48">
        <v>30</v>
      </c>
      <c r="E105" s="49" t="s">
        <v>106</v>
      </c>
      <c r="F105" s="3"/>
      <c r="G105" s="69" t="s">
        <v>308</v>
      </c>
      <c r="I105" s="71" t="s">
        <v>335</v>
      </c>
      <c r="Q105" s="67"/>
      <c r="R105" s="67"/>
    </row>
    <row r="106" spans="4:18">
      <c r="D106" s="48">
        <v>31</v>
      </c>
      <c r="E106" s="50" t="s">
        <v>107</v>
      </c>
      <c r="F106" s="3"/>
      <c r="G106" s="69" t="s">
        <v>394</v>
      </c>
      <c r="I106" s="71" t="s">
        <v>436</v>
      </c>
      <c r="Q106" s="67"/>
      <c r="R106" s="67"/>
    </row>
    <row r="107" spans="4:18">
      <c r="D107" s="48" t="s">
        <v>36</v>
      </c>
      <c r="E107" s="49"/>
      <c r="F107" s="3"/>
      <c r="G107" s="69" t="s">
        <v>483</v>
      </c>
      <c r="I107" s="71" t="s">
        <v>420</v>
      </c>
      <c r="Q107" s="67"/>
      <c r="R107" s="67"/>
    </row>
    <row r="108" spans="4:18">
      <c r="F108" s="3"/>
      <c r="G108" s="69" t="s">
        <v>284</v>
      </c>
      <c r="I108" s="71" t="s">
        <v>421</v>
      </c>
      <c r="Q108" s="67"/>
      <c r="R108" s="67"/>
    </row>
    <row r="109" spans="4:18">
      <c r="F109" s="3"/>
      <c r="G109" s="69" t="s">
        <v>464</v>
      </c>
      <c r="I109" s="71" t="s">
        <v>446</v>
      </c>
      <c r="Q109" s="67"/>
      <c r="R109" s="67"/>
    </row>
    <row r="110" spans="4:18">
      <c r="F110" s="3"/>
      <c r="G110" s="69" t="s">
        <v>470</v>
      </c>
      <c r="I110" s="71" t="s">
        <v>343</v>
      </c>
      <c r="Q110" s="67"/>
      <c r="R110" s="67"/>
    </row>
    <row r="111" spans="4:18">
      <c r="F111" s="3"/>
      <c r="G111" s="69" t="s">
        <v>472</v>
      </c>
      <c r="I111" s="71" t="s">
        <v>422</v>
      </c>
      <c r="Q111" s="67"/>
      <c r="R111" s="67"/>
    </row>
    <row r="112" spans="4:18">
      <c r="D112"/>
      <c r="E112"/>
      <c r="F112" s="3"/>
      <c r="G112" s="69" t="s">
        <v>171</v>
      </c>
      <c r="I112" s="71" t="s">
        <v>423</v>
      </c>
      <c r="Q112" s="67"/>
      <c r="R112" s="67"/>
    </row>
    <row r="113" spans="4:18">
      <c r="D113"/>
      <c r="E113"/>
      <c r="F113" s="3"/>
      <c r="G113" s="69" t="s">
        <v>44</v>
      </c>
      <c r="I113" s="102" t="s">
        <v>538</v>
      </c>
      <c r="Q113" s="67"/>
      <c r="R113" s="67"/>
    </row>
    <row r="114" spans="4:18">
      <c r="D114"/>
      <c r="E114"/>
      <c r="F114" s="3"/>
      <c r="G114" s="69" t="s">
        <v>172</v>
      </c>
      <c r="I114" s="71" t="s">
        <v>443</v>
      </c>
      <c r="Q114" s="67"/>
      <c r="R114" s="67"/>
    </row>
    <row r="115" spans="4:18">
      <c r="D115"/>
      <c r="E115"/>
      <c r="F115" s="3"/>
      <c r="G115" s="69" t="s">
        <v>67</v>
      </c>
      <c r="I115" s="71" t="s">
        <v>424</v>
      </c>
      <c r="Q115" s="67"/>
      <c r="R115" s="67"/>
    </row>
    <row r="116" spans="4:18">
      <c r="D116"/>
      <c r="E116"/>
      <c r="F116" s="3"/>
      <c r="G116" s="69" t="s">
        <v>173</v>
      </c>
      <c r="I116" s="71" t="s">
        <v>384</v>
      </c>
    </row>
    <row r="117" spans="4:18">
      <c r="D117"/>
      <c r="E117"/>
      <c r="G117" s="69" t="s">
        <v>374</v>
      </c>
      <c r="I117" s="71" t="s">
        <v>444</v>
      </c>
    </row>
    <row r="118" spans="4:18">
      <c r="D118"/>
      <c r="E118"/>
      <c r="G118" s="69" t="s">
        <v>351</v>
      </c>
      <c r="I118" s="71" t="s">
        <v>425</v>
      </c>
    </row>
    <row r="119" spans="4:18">
      <c r="D119"/>
      <c r="E119"/>
      <c r="G119" s="69" t="s">
        <v>354</v>
      </c>
      <c r="I119" s="71" t="s">
        <v>426</v>
      </c>
    </row>
    <row r="120" spans="4:18">
      <c r="D120"/>
      <c r="E120"/>
      <c r="G120" s="69" t="s">
        <v>353</v>
      </c>
      <c r="I120" s="71" t="s">
        <v>427</v>
      </c>
    </row>
    <row r="121" spans="4:18">
      <c r="D121"/>
      <c r="E121"/>
      <c r="G121" s="69" t="s">
        <v>174</v>
      </c>
      <c r="I121" s="71" t="s">
        <v>428</v>
      </c>
    </row>
    <row r="122" spans="4:18">
      <c r="D122"/>
      <c r="E122"/>
      <c r="G122" s="69" t="s">
        <v>325</v>
      </c>
      <c r="I122" s="71" t="s">
        <v>429</v>
      </c>
    </row>
    <row r="123" spans="4:18">
      <c r="D123"/>
      <c r="E123"/>
      <c r="G123" s="69" t="s">
        <v>437</v>
      </c>
      <c r="I123" s="71" t="s">
        <v>430</v>
      </c>
    </row>
    <row r="124" spans="4:18">
      <c r="D124"/>
      <c r="E124"/>
      <c r="G124" s="69" t="s">
        <v>175</v>
      </c>
      <c r="I124" s="71" t="s">
        <v>431</v>
      </c>
    </row>
    <row r="125" spans="4:18">
      <c r="D125"/>
      <c r="E125"/>
      <c r="G125" s="69" t="s">
        <v>113</v>
      </c>
      <c r="I125" s="71" t="s">
        <v>448</v>
      </c>
    </row>
    <row r="126" spans="4:18">
      <c r="D126"/>
      <c r="E126"/>
      <c r="G126" s="69" t="s">
        <v>176</v>
      </c>
      <c r="I126" s="71" t="s">
        <v>378</v>
      </c>
    </row>
    <row r="127" spans="4:18">
      <c r="D127"/>
      <c r="E127"/>
      <c r="G127" s="69" t="s">
        <v>177</v>
      </c>
    </row>
    <row r="128" spans="4:18">
      <c r="D128"/>
      <c r="E128"/>
      <c r="G128" s="69" t="s">
        <v>55</v>
      </c>
      <c r="I128"/>
      <c r="J128"/>
      <c r="K128"/>
      <c r="L128"/>
      <c r="M128"/>
      <c r="P128"/>
    </row>
    <row r="129" spans="4:16">
      <c r="D129"/>
      <c r="E129"/>
      <c r="G129" s="69" t="s">
        <v>283</v>
      </c>
      <c r="I129"/>
      <c r="J129"/>
      <c r="K129"/>
      <c r="L129"/>
      <c r="M129"/>
      <c r="P129"/>
    </row>
    <row r="130" spans="4:16">
      <c r="D130"/>
      <c r="E130"/>
      <c r="G130" s="69" t="s">
        <v>493</v>
      </c>
      <c r="I130"/>
      <c r="J130"/>
      <c r="K130"/>
      <c r="L130"/>
      <c r="M130"/>
      <c r="P130"/>
    </row>
    <row r="131" spans="4:16">
      <c r="D131"/>
      <c r="E131"/>
      <c r="G131" s="100" t="s">
        <v>527</v>
      </c>
      <c r="I131"/>
      <c r="J131"/>
      <c r="K131"/>
      <c r="L131"/>
      <c r="M131"/>
      <c r="P131"/>
    </row>
    <row r="132" spans="4:16">
      <c r="D132"/>
      <c r="E132"/>
      <c r="G132" s="69" t="s">
        <v>15</v>
      </c>
      <c r="I132"/>
      <c r="J132"/>
      <c r="K132"/>
      <c r="L132"/>
      <c r="M132"/>
      <c r="P132"/>
    </row>
    <row r="133" spans="4:16">
      <c r="D133"/>
      <c r="E133"/>
      <c r="G133" s="69" t="s">
        <v>178</v>
      </c>
      <c r="I133"/>
      <c r="J133"/>
      <c r="K133"/>
      <c r="L133"/>
      <c r="M133"/>
      <c r="P133"/>
    </row>
    <row r="134" spans="4:16">
      <c r="D134"/>
      <c r="E134"/>
      <c r="G134" s="69" t="s">
        <v>399</v>
      </c>
      <c r="I134"/>
      <c r="J134"/>
      <c r="K134"/>
      <c r="L134"/>
      <c r="M134"/>
      <c r="P134"/>
    </row>
    <row r="135" spans="4:16">
      <c r="D135"/>
      <c r="E135"/>
      <c r="G135" s="69" t="s">
        <v>179</v>
      </c>
      <c r="I135"/>
      <c r="J135"/>
      <c r="K135"/>
      <c r="L135"/>
      <c r="M135"/>
      <c r="P135"/>
    </row>
    <row r="136" spans="4:16">
      <c r="D136"/>
      <c r="E136"/>
      <c r="G136" s="69" t="s">
        <v>68</v>
      </c>
      <c r="I136"/>
      <c r="J136"/>
      <c r="K136"/>
      <c r="L136"/>
      <c r="M136"/>
      <c r="P136"/>
    </row>
    <row r="137" spans="4:16">
      <c r="D137"/>
      <c r="E137"/>
      <c r="G137" s="69" t="s">
        <v>528</v>
      </c>
      <c r="I137"/>
      <c r="J137"/>
      <c r="K137"/>
      <c r="L137"/>
      <c r="M137"/>
      <c r="P137"/>
    </row>
    <row r="138" spans="4:16">
      <c r="D138"/>
      <c r="E138"/>
      <c r="G138" s="69" t="s">
        <v>490</v>
      </c>
      <c r="I138"/>
      <c r="J138"/>
      <c r="K138"/>
      <c r="L138"/>
      <c r="M138"/>
      <c r="P138"/>
    </row>
    <row r="139" spans="4:16">
      <c r="D139"/>
      <c r="E139"/>
      <c r="G139" s="69" t="s">
        <v>491</v>
      </c>
      <c r="I139"/>
      <c r="J139"/>
      <c r="K139"/>
      <c r="L139"/>
      <c r="M139"/>
      <c r="P139"/>
    </row>
    <row r="140" spans="4:16">
      <c r="D140"/>
      <c r="E140"/>
      <c r="G140" s="69" t="s">
        <v>492</v>
      </c>
      <c r="I140"/>
      <c r="J140"/>
      <c r="K140"/>
      <c r="L140"/>
      <c r="M140"/>
      <c r="P140"/>
    </row>
    <row r="141" spans="4:16">
      <c r="D141"/>
      <c r="E141"/>
      <c r="G141" s="69" t="s">
        <v>334</v>
      </c>
      <c r="I141"/>
      <c r="J141"/>
      <c r="K141"/>
      <c r="L141"/>
      <c r="M141"/>
      <c r="P141"/>
    </row>
    <row r="142" spans="4:16">
      <c r="D142"/>
      <c r="E142"/>
      <c r="G142" s="69" t="s">
        <v>477</v>
      </c>
      <c r="I142"/>
      <c r="J142"/>
      <c r="K142"/>
      <c r="L142"/>
      <c r="M142"/>
      <c r="P142"/>
    </row>
    <row r="143" spans="4:16">
      <c r="D143"/>
      <c r="E143"/>
      <c r="G143" s="69" t="s">
        <v>478</v>
      </c>
      <c r="I143"/>
      <c r="J143"/>
      <c r="K143"/>
      <c r="L143"/>
      <c r="M143"/>
      <c r="P143"/>
    </row>
    <row r="144" spans="4:16">
      <c r="D144"/>
      <c r="E144"/>
      <c r="G144" s="69" t="s">
        <v>180</v>
      </c>
      <c r="I144"/>
      <c r="J144"/>
      <c r="K144"/>
      <c r="L144"/>
      <c r="M144"/>
      <c r="P144"/>
    </row>
    <row r="145" spans="4:16">
      <c r="D145"/>
      <c r="E145"/>
      <c r="G145" s="69" t="s">
        <v>479</v>
      </c>
      <c r="I145"/>
      <c r="J145"/>
      <c r="K145"/>
      <c r="L145"/>
      <c r="M145"/>
      <c r="P145"/>
    </row>
    <row r="146" spans="4:16">
      <c r="D146"/>
      <c r="E146"/>
      <c r="G146" s="69" t="s">
        <v>182</v>
      </c>
      <c r="I146"/>
      <c r="J146"/>
      <c r="K146"/>
      <c r="L146"/>
      <c r="M146"/>
      <c r="P146"/>
    </row>
    <row r="147" spans="4:16">
      <c r="D147"/>
      <c r="E147"/>
      <c r="G147" s="69" t="s">
        <v>480</v>
      </c>
      <c r="I147"/>
      <c r="J147"/>
      <c r="K147"/>
      <c r="L147"/>
      <c r="M147"/>
      <c r="P147"/>
    </row>
    <row r="148" spans="4:16">
      <c r="D148"/>
      <c r="E148"/>
      <c r="G148" s="69" t="s">
        <v>59</v>
      </c>
      <c r="I148"/>
      <c r="J148"/>
      <c r="K148"/>
      <c r="L148"/>
      <c r="M148"/>
      <c r="P148"/>
    </row>
    <row r="149" spans="4:16">
      <c r="D149"/>
      <c r="E149"/>
      <c r="G149" s="69" t="s">
        <v>456</v>
      </c>
      <c r="I149"/>
      <c r="J149"/>
      <c r="K149"/>
      <c r="L149"/>
      <c r="M149"/>
      <c r="P149"/>
    </row>
    <row r="150" spans="4:16">
      <c r="D150"/>
      <c r="E150"/>
      <c r="G150" s="69" t="s">
        <v>328</v>
      </c>
      <c r="I150"/>
      <c r="J150"/>
      <c r="K150"/>
      <c r="L150"/>
      <c r="M150"/>
      <c r="P150"/>
    </row>
    <row r="151" spans="4:16">
      <c r="D151"/>
      <c r="E151"/>
      <c r="G151" s="69" t="s">
        <v>552</v>
      </c>
      <c r="I151"/>
      <c r="J151"/>
      <c r="K151"/>
      <c r="L151"/>
      <c r="M151"/>
      <c r="P151"/>
    </row>
    <row r="152" spans="4:16">
      <c r="D152"/>
      <c r="E152"/>
      <c r="G152" s="69" t="s">
        <v>319</v>
      </c>
      <c r="I152"/>
      <c r="J152"/>
      <c r="K152"/>
      <c r="L152"/>
      <c r="M152"/>
      <c r="P152"/>
    </row>
    <row r="153" spans="4:16">
      <c r="D153"/>
      <c r="E153"/>
      <c r="G153" s="69" t="s">
        <v>272</v>
      </c>
      <c r="I153"/>
      <c r="J153"/>
      <c r="K153"/>
      <c r="L153"/>
      <c r="M153"/>
      <c r="P153"/>
    </row>
    <row r="154" spans="4:16">
      <c r="D154"/>
      <c r="E154"/>
      <c r="G154" s="69" t="s">
        <v>462</v>
      </c>
      <c r="I154"/>
      <c r="J154"/>
      <c r="K154"/>
      <c r="L154"/>
      <c r="M154"/>
      <c r="P154"/>
    </row>
    <row r="155" spans="4:16">
      <c r="D155"/>
      <c r="E155"/>
      <c r="G155" s="69" t="s">
        <v>183</v>
      </c>
      <c r="I155"/>
      <c r="J155"/>
      <c r="K155"/>
      <c r="L155"/>
      <c r="M155"/>
      <c r="P155"/>
    </row>
    <row r="156" spans="4:16">
      <c r="D156"/>
      <c r="E156"/>
      <c r="G156" s="69" t="s">
        <v>184</v>
      </c>
      <c r="I156"/>
      <c r="J156"/>
      <c r="K156"/>
      <c r="L156"/>
      <c r="M156"/>
      <c r="P156"/>
    </row>
    <row r="157" spans="4:16">
      <c r="D157"/>
      <c r="E157"/>
      <c r="G157" s="69" t="s">
        <v>312</v>
      </c>
      <c r="I157"/>
      <c r="J157"/>
      <c r="K157"/>
      <c r="L157"/>
      <c r="M157"/>
      <c r="P157"/>
    </row>
    <row r="158" spans="4:16">
      <c r="D158"/>
      <c r="E158"/>
      <c r="G158" s="69" t="s">
        <v>369</v>
      </c>
      <c r="I158"/>
      <c r="J158"/>
      <c r="K158"/>
      <c r="L158"/>
      <c r="M158"/>
      <c r="P158"/>
    </row>
    <row r="159" spans="4:16">
      <c r="D159"/>
      <c r="E159"/>
      <c r="G159" s="69" t="s">
        <v>185</v>
      </c>
      <c r="I159"/>
      <c r="J159"/>
      <c r="K159"/>
      <c r="L159"/>
      <c r="M159"/>
      <c r="P159"/>
    </row>
    <row r="160" spans="4:16">
      <c r="D160"/>
      <c r="E160"/>
      <c r="G160" s="69" t="s">
        <v>186</v>
      </c>
      <c r="I160"/>
      <c r="J160"/>
      <c r="K160"/>
      <c r="L160"/>
      <c r="M160"/>
      <c r="P160"/>
    </row>
    <row r="161" spans="4:16">
      <c r="D161"/>
      <c r="E161"/>
      <c r="G161" s="69" t="s">
        <v>357</v>
      </c>
      <c r="I161"/>
      <c r="J161"/>
      <c r="K161"/>
      <c r="L161"/>
      <c r="M161"/>
      <c r="P161"/>
    </row>
    <row r="162" spans="4:16">
      <c r="D162"/>
      <c r="E162"/>
      <c r="G162" s="69" t="s">
        <v>332</v>
      </c>
      <c r="I162"/>
      <c r="J162"/>
      <c r="K162"/>
      <c r="L162"/>
      <c r="M162"/>
      <c r="P162"/>
    </row>
    <row r="163" spans="4:16">
      <c r="D163"/>
      <c r="E163"/>
      <c r="G163" s="69" t="s">
        <v>121</v>
      </c>
      <c r="I163"/>
      <c r="J163"/>
      <c r="K163"/>
      <c r="L163"/>
      <c r="M163"/>
      <c r="P163"/>
    </row>
    <row r="164" spans="4:16">
      <c r="D164"/>
      <c r="E164"/>
      <c r="G164" s="69" t="s">
        <v>187</v>
      </c>
      <c r="I164"/>
      <c r="J164"/>
      <c r="K164"/>
      <c r="L164"/>
      <c r="M164"/>
      <c r="P164"/>
    </row>
    <row r="165" spans="4:16">
      <c r="D165"/>
      <c r="E165"/>
      <c r="G165" s="69" t="s">
        <v>188</v>
      </c>
      <c r="I165"/>
      <c r="J165"/>
      <c r="K165"/>
      <c r="L165"/>
      <c r="M165"/>
      <c r="P165"/>
    </row>
    <row r="166" spans="4:16">
      <c r="D166"/>
      <c r="E166"/>
      <c r="G166" s="69" t="s">
        <v>126</v>
      </c>
      <c r="I166"/>
      <c r="J166"/>
      <c r="K166"/>
      <c r="L166"/>
      <c r="M166"/>
      <c r="P166"/>
    </row>
    <row r="167" spans="4:16">
      <c r="D167"/>
      <c r="E167"/>
      <c r="G167" s="69" t="s">
        <v>360</v>
      </c>
      <c r="I167"/>
      <c r="J167"/>
      <c r="K167"/>
      <c r="L167"/>
      <c r="M167"/>
      <c r="P167"/>
    </row>
    <row r="168" spans="4:16">
      <c r="D168"/>
      <c r="E168"/>
      <c r="G168" s="69" t="s">
        <v>47</v>
      </c>
      <c r="I168"/>
      <c r="J168"/>
      <c r="K168"/>
      <c r="L168"/>
      <c r="M168"/>
      <c r="P168"/>
    </row>
    <row r="169" spans="4:16">
      <c r="D169"/>
      <c r="E169"/>
      <c r="G169" s="69" t="s">
        <v>189</v>
      </c>
      <c r="I169"/>
      <c r="J169"/>
      <c r="K169"/>
      <c r="L169"/>
      <c r="M169"/>
      <c r="P169"/>
    </row>
    <row r="170" spans="4:16">
      <c r="D170"/>
      <c r="E170"/>
      <c r="G170" s="69" t="s">
        <v>119</v>
      </c>
      <c r="I170"/>
      <c r="J170"/>
      <c r="K170"/>
      <c r="L170"/>
      <c r="M170"/>
      <c r="P170"/>
    </row>
    <row r="171" spans="4:16">
      <c r="D171"/>
      <c r="E171"/>
      <c r="G171" s="69" t="s">
        <v>60</v>
      </c>
      <c r="I171"/>
      <c r="J171"/>
      <c r="K171"/>
      <c r="L171"/>
      <c r="M171"/>
      <c r="P171"/>
    </row>
    <row r="172" spans="4:16">
      <c r="D172"/>
      <c r="E172"/>
      <c r="G172" s="69" t="s">
        <v>190</v>
      </c>
      <c r="I172"/>
      <c r="J172"/>
      <c r="K172"/>
      <c r="L172"/>
      <c r="M172"/>
      <c r="P172"/>
    </row>
    <row r="173" spans="4:16">
      <c r="D173"/>
      <c r="E173"/>
      <c r="G173" s="69" t="s">
        <v>391</v>
      </c>
      <c r="I173"/>
      <c r="J173"/>
      <c r="K173"/>
      <c r="L173"/>
      <c r="M173"/>
      <c r="P173"/>
    </row>
    <row r="174" spans="4:16">
      <c r="D174"/>
      <c r="E174"/>
      <c r="G174" s="69" t="s">
        <v>191</v>
      </c>
      <c r="I174"/>
      <c r="J174"/>
      <c r="K174"/>
      <c r="L174"/>
      <c r="M174"/>
      <c r="P174"/>
    </row>
    <row r="175" spans="4:16">
      <c r="D175"/>
      <c r="E175"/>
      <c r="G175" s="69" t="s">
        <v>289</v>
      </c>
      <c r="I175"/>
      <c r="J175"/>
      <c r="K175"/>
      <c r="L175"/>
      <c r="M175"/>
      <c r="P175"/>
    </row>
    <row r="176" spans="4:16">
      <c r="D176"/>
      <c r="E176"/>
      <c r="G176" s="69" t="s">
        <v>288</v>
      </c>
      <c r="I176"/>
      <c r="J176"/>
      <c r="K176"/>
      <c r="L176"/>
      <c r="M176"/>
      <c r="P176"/>
    </row>
    <row r="177" spans="4:16">
      <c r="D177"/>
      <c r="E177"/>
      <c r="G177" s="69" t="s">
        <v>290</v>
      </c>
      <c r="I177"/>
      <c r="J177"/>
      <c r="K177"/>
      <c r="L177"/>
      <c r="M177"/>
      <c r="P177"/>
    </row>
    <row r="178" spans="4:16">
      <c r="D178"/>
      <c r="E178"/>
      <c r="G178" s="69" t="s">
        <v>344</v>
      </c>
      <c r="I178"/>
      <c r="J178"/>
      <c r="K178"/>
      <c r="L178"/>
      <c r="M178"/>
      <c r="P178"/>
    </row>
    <row r="179" spans="4:16">
      <c r="D179"/>
      <c r="E179"/>
      <c r="G179" s="69" t="s">
        <v>192</v>
      </c>
      <c r="I179"/>
      <c r="J179"/>
      <c r="K179"/>
      <c r="L179"/>
      <c r="M179"/>
      <c r="P179"/>
    </row>
    <row r="180" spans="4:16">
      <c r="D180"/>
      <c r="E180"/>
      <c r="G180" s="69" t="s">
        <v>300</v>
      </c>
      <c r="I180"/>
      <c r="J180"/>
      <c r="K180"/>
      <c r="L180"/>
      <c r="M180"/>
      <c r="P180"/>
    </row>
    <row r="181" spans="4:16">
      <c r="D181"/>
      <c r="E181"/>
      <c r="G181" s="69" t="s">
        <v>193</v>
      </c>
      <c r="I181"/>
      <c r="J181"/>
      <c r="K181"/>
      <c r="L181"/>
      <c r="M181"/>
      <c r="P181"/>
    </row>
    <row r="182" spans="4:16">
      <c r="D182"/>
      <c r="E182"/>
      <c r="G182" s="69" t="s">
        <v>194</v>
      </c>
      <c r="I182"/>
      <c r="J182"/>
      <c r="K182"/>
      <c r="L182"/>
      <c r="M182"/>
      <c r="P182"/>
    </row>
    <row r="183" spans="4:16">
      <c r="D183"/>
      <c r="E183"/>
      <c r="G183" s="69" t="s">
        <v>195</v>
      </c>
      <c r="I183"/>
      <c r="J183"/>
      <c r="K183"/>
      <c r="L183"/>
      <c r="M183"/>
      <c r="P183"/>
    </row>
    <row r="184" spans="4:16">
      <c r="D184"/>
      <c r="E184"/>
      <c r="G184" s="69" t="s">
        <v>294</v>
      </c>
      <c r="I184"/>
      <c r="J184"/>
      <c r="K184"/>
      <c r="L184"/>
      <c r="M184"/>
      <c r="P184"/>
    </row>
    <row r="185" spans="4:16">
      <c r="D185"/>
      <c r="E185"/>
      <c r="G185" s="69" t="s">
        <v>349</v>
      </c>
      <c r="I185"/>
      <c r="J185"/>
      <c r="K185"/>
      <c r="L185"/>
      <c r="M185"/>
      <c r="P185"/>
    </row>
    <row r="186" spans="4:16">
      <c r="D186"/>
      <c r="E186"/>
      <c r="G186" s="69" t="s">
        <v>273</v>
      </c>
      <c r="I186"/>
      <c r="J186"/>
      <c r="K186"/>
      <c r="L186"/>
      <c r="M186"/>
      <c r="P186"/>
    </row>
    <row r="187" spans="4:16">
      <c r="D187"/>
      <c r="E187"/>
      <c r="G187" s="69" t="s">
        <v>339</v>
      </c>
      <c r="I187"/>
      <c r="J187"/>
      <c r="K187"/>
      <c r="L187"/>
      <c r="M187"/>
      <c r="P187"/>
    </row>
    <row r="188" spans="4:16">
      <c r="D188"/>
      <c r="E188"/>
      <c r="G188" s="69" t="s">
        <v>196</v>
      </c>
      <c r="I188"/>
      <c r="J188"/>
      <c r="K188"/>
      <c r="L188"/>
      <c r="M188"/>
      <c r="P188"/>
    </row>
    <row r="189" spans="4:16">
      <c r="D189"/>
      <c r="E189"/>
      <c r="G189" s="69" t="s">
        <v>197</v>
      </c>
      <c r="I189"/>
      <c r="J189"/>
      <c r="K189"/>
      <c r="L189"/>
      <c r="M189"/>
      <c r="P189"/>
    </row>
    <row r="190" spans="4:16">
      <c r="D190"/>
      <c r="E190"/>
      <c r="G190" s="69" t="s">
        <v>198</v>
      </c>
      <c r="I190"/>
      <c r="J190"/>
      <c r="K190"/>
      <c r="L190"/>
      <c r="M190"/>
      <c r="P190"/>
    </row>
    <row r="191" spans="4:16">
      <c r="D191"/>
      <c r="E191"/>
      <c r="G191" s="69" t="s">
        <v>338</v>
      </c>
      <c r="I191"/>
      <c r="J191"/>
      <c r="K191"/>
      <c r="L191"/>
      <c r="M191"/>
      <c r="P191"/>
    </row>
    <row r="192" spans="4:16">
      <c r="D192"/>
      <c r="E192"/>
      <c r="G192" s="69" t="s">
        <v>199</v>
      </c>
      <c r="I192"/>
      <c r="J192"/>
      <c r="K192"/>
      <c r="L192"/>
      <c r="M192"/>
      <c r="P192"/>
    </row>
    <row r="193" spans="4:16">
      <c r="D193"/>
      <c r="E193"/>
      <c r="G193" s="69" t="s">
        <v>73</v>
      </c>
      <c r="I193"/>
      <c r="J193"/>
      <c r="K193"/>
      <c r="L193"/>
      <c r="M193"/>
      <c r="P193"/>
    </row>
    <row r="194" spans="4:16">
      <c r="D194"/>
      <c r="E194"/>
      <c r="G194" s="69" t="s">
        <v>200</v>
      </c>
      <c r="I194"/>
      <c r="J194"/>
      <c r="K194"/>
      <c r="L194"/>
      <c r="M194"/>
      <c r="P194"/>
    </row>
    <row r="195" spans="4:16">
      <c r="D195"/>
      <c r="E195"/>
      <c r="G195" s="69" t="s">
        <v>37</v>
      </c>
      <c r="I195"/>
      <c r="J195"/>
      <c r="K195"/>
      <c r="L195"/>
      <c r="M195"/>
      <c r="P195"/>
    </row>
    <row r="196" spans="4:16">
      <c r="D196"/>
      <c r="E196"/>
      <c r="G196" s="69" t="s">
        <v>46</v>
      </c>
      <c r="I196"/>
      <c r="J196"/>
      <c r="K196"/>
      <c r="L196"/>
      <c r="M196"/>
      <c r="P196"/>
    </row>
    <row r="197" spans="4:16">
      <c r="D197"/>
      <c r="E197"/>
      <c r="G197" s="69" t="s">
        <v>386</v>
      </c>
      <c r="I197"/>
      <c r="J197"/>
      <c r="K197"/>
      <c r="L197"/>
      <c r="M197"/>
      <c r="P197"/>
    </row>
    <row r="198" spans="4:16">
      <c r="D198"/>
      <c r="E198"/>
      <c r="G198" s="69" t="s">
        <v>201</v>
      </c>
      <c r="I198"/>
      <c r="J198"/>
      <c r="K198"/>
      <c r="L198"/>
      <c r="M198"/>
      <c r="P198"/>
    </row>
    <row r="199" spans="4:16">
      <c r="D199"/>
      <c r="E199"/>
      <c r="G199" s="69" t="s">
        <v>202</v>
      </c>
      <c r="I199"/>
      <c r="J199"/>
      <c r="K199"/>
      <c r="L199"/>
      <c r="M199"/>
      <c r="P199"/>
    </row>
    <row r="200" spans="4:16">
      <c r="D200"/>
      <c r="E200"/>
      <c r="G200" s="69" t="s">
        <v>203</v>
      </c>
      <c r="I200"/>
      <c r="J200"/>
      <c r="K200"/>
      <c r="L200"/>
      <c r="M200"/>
      <c r="P200"/>
    </row>
    <row r="201" spans="4:16">
      <c r="D201"/>
      <c r="E201"/>
      <c r="G201" s="69" t="s">
        <v>118</v>
      </c>
      <c r="I201"/>
      <c r="J201"/>
      <c r="K201"/>
      <c r="L201"/>
      <c r="M201"/>
      <c r="P201"/>
    </row>
    <row r="202" spans="4:16">
      <c r="D202"/>
      <c r="E202"/>
      <c r="G202" s="69" t="s">
        <v>66</v>
      </c>
      <c r="I202"/>
      <c r="J202"/>
      <c r="K202"/>
      <c r="L202"/>
      <c r="M202"/>
      <c r="P202"/>
    </row>
    <row r="203" spans="4:16">
      <c r="D203"/>
      <c r="E203"/>
      <c r="G203" s="69" t="s">
        <v>66</v>
      </c>
      <c r="I203"/>
      <c r="J203"/>
      <c r="K203"/>
      <c r="L203"/>
      <c r="M203"/>
      <c r="P203"/>
    </row>
    <row r="204" spans="4:16">
      <c r="D204"/>
      <c r="E204"/>
      <c r="G204" s="69" t="s">
        <v>395</v>
      </c>
      <c r="I204"/>
      <c r="J204"/>
      <c r="K204"/>
      <c r="L204"/>
      <c r="M204"/>
      <c r="P204"/>
    </row>
    <row r="205" spans="4:16">
      <c r="D205"/>
      <c r="E205"/>
      <c r="G205" s="69" t="s">
        <v>204</v>
      </c>
      <c r="I205"/>
      <c r="J205"/>
      <c r="K205"/>
      <c r="L205"/>
      <c r="M205"/>
      <c r="P205"/>
    </row>
    <row r="206" spans="4:16">
      <c r="D206"/>
      <c r="E206"/>
      <c r="G206" s="69" t="s">
        <v>474</v>
      </c>
      <c r="I206"/>
      <c r="J206"/>
      <c r="K206"/>
      <c r="L206"/>
      <c r="M206"/>
      <c r="P206"/>
    </row>
    <row r="207" spans="4:16">
      <c r="D207"/>
      <c r="E207"/>
      <c r="G207" s="69" t="s">
        <v>348</v>
      </c>
      <c r="I207"/>
      <c r="J207"/>
      <c r="K207"/>
      <c r="L207"/>
      <c r="M207"/>
      <c r="P207"/>
    </row>
    <row r="208" spans="4:16">
      <c r="D208"/>
      <c r="E208"/>
      <c r="G208" s="69" t="s">
        <v>58</v>
      </c>
      <c r="I208"/>
      <c r="J208"/>
      <c r="K208"/>
      <c r="L208"/>
      <c r="M208"/>
      <c r="P208"/>
    </row>
    <row r="209" spans="4:16">
      <c r="D209"/>
      <c r="E209"/>
      <c r="G209" s="69" t="s">
        <v>481</v>
      </c>
      <c r="I209"/>
      <c r="J209"/>
      <c r="K209"/>
      <c r="L209"/>
      <c r="M209"/>
      <c r="P209"/>
    </row>
    <row r="210" spans="4:16">
      <c r="D210"/>
      <c r="E210"/>
      <c r="G210" s="69" t="s">
        <v>468</v>
      </c>
      <c r="I210"/>
      <c r="J210"/>
      <c r="K210"/>
      <c r="L210"/>
      <c r="M210"/>
      <c r="P210"/>
    </row>
    <row r="211" spans="4:16">
      <c r="D211"/>
      <c r="E211"/>
      <c r="G211" s="69" t="s">
        <v>469</v>
      </c>
      <c r="I211"/>
      <c r="J211"/>
      <c r="K211"/>
      <c r="L211"/>
      <c r="M211"/>
      <c r="P211"/>
    </row>
    <row r="212" spans="4:16">
      <c r="D212"/>
      <c r="E212"/>
      <c r="G212" s="69" t="s">
        <v>488</v>
      </c>
      <c r="I212"/>
      <c r="J212"/>
      <c r="K212"/>
      <c r="L212"/>
      <c r="M212"/>
      <c r="P212"/>
    </row>
    <row r="213" spans="4:16">
      <c r="D213"/>
      <c r="E213"/>
      <c r="G213" s="69" t="s">
        <v>459</v>
      </c>
      <c r="I213"/>
      <c r="J213"/>
      <c r="K213"/>
      <c r="L213"/>
      <c r="M213"/>
      <c r="P213"/>
    </row>
    <row r="214" spans="4:16">
      <c r="D214"/>
      <c r="E214"/>
      <c r="G214" s="69" t="s">
        <v>460</v>
      </c>
      <c r="I214"/>
      <c r="J214"/>
      <c r="K214"/>
      <c r="L214"/>
      <c r="M214"/>
      <c r="P214"/>
    </row>
    <row r="215" spans="4:16">
      <c r="D215"/>
      <c r="E215"/>
      <c r="G215" s="69" t="s">
        <v>205</v>
      </c>
      <c r="I215"/>
      <c r="J215"/>
      <c r="K215"/>
      <c r="L215"/>
      <c r="M215"/>
      <c r="P215"/>
    </row>
    <row r="216" spans="4:16">
      <c r="D216"/>
      <c r="E216"/>
      <c r="G216" s="69" t="s">
        <v>205</v>
      </c>
      <c r="I216"/>
      <c r="J216"/>
      <c r="K216"/>
      <c r="L216"/>
      <c r="M216"/>
      <c r="P216"/>
    </row>
    <row r="217" spans="4:16">
      <c r="D217"/>
      <c r="E217"/>
      <c r="G217" s="69" t="s">
        <v>206</v>
      </c>
      <c r="I217"/>
      <c r="J217"/>
      <c r="K217"/>
      <c r="L217"/>
      <c r="M217"/>
      <c r="P217"/>
    </row>
    <row r="218" spans="4:16">
      <c r="D218"/>
      <c r="E218"/>
      <c r="G218" s="69" t="s">
        <v>114</v>
      </c>
      <c r="I218"/>
      <c r="J218"/>
      <c r="K218"/>
      <c r="L218"/>
      <c r="M218"/>
      <c r="P218"/>
    </row>
    <row r="219" spans="4:16">
      <c r="D219"/>
      <c r="E219"/>
      <c r="G219" s="69" t="s">
        <v>405</v>
      </c>
      <c r="I219"/>
      <c r="J219"/>
      <c r="K219"/>
      <c r="L219"/>
      <c r="M219"/>
      <c r="P219"/>
    </row>
    <row r="220" spans="4:16">
      <c r="D220"/>
      <c r="E220"/>
      <c r="G220" s="69" t="s">
        <v>295</v>
      </c>
      <c r="I220"/>
      <c r="J220"/>
      <c r="K220"/>
      <c r="L220"/>
      <c r="M220"/>
      <c r="P220"/>
    </row>
    <row r="221" spans="4:16">
      <c r="D221"/>
      <c r="E221"/>
      <c r="G221" s="69" t="s">
        <v>291</v>
      </c>
      <c r="I221"/>
      <c r="J221"/>
      <c r="K221"/>
      <c r="L221"/>
      <c r="M221"/>
      <c r="P221"/>
    </row>
    <row r="222" spans="4:16">
      <c r="D222"/>
      <c r="E222"/>
      <c r="G222" s="69" t="s">
        <v>529</v>
      </c>
      <c r="I222"/>
      <c r="J222"/>
      <c r="K222"/>
      <c r="L222"/>
      <c r="M222"/>
      <c r="P222"/>
    </row>
    <row r="223" spans="4:16">
      <c r="D223"/>
      <c r="E223"/>
      <c r="G223" s="69" t="s">
        <v>482</v>
      </c>
      <c r="I223"/>
      <c r="J223"/>
      <c r="K223"/>
      <c r="L223"/>
      <c r="M223"/>
      <c r="P223"/>
    </row>
    <row r="224" spans="4:16">
      <c r="D224"/>
      <c r="E224"/>
      <c r="G224" s="69" t="s">
        <v>159</v>
      </c>
      <c r="I224"/>
      <c r="J224"/>
      <c r="K224"/>
      <c r="L224"/>
      <c r="M224"/>
      <c r="P224"/>
    </row>
    <row r="225" spans="4:16">
      <c r="D225"/>
      <c r="E225"/>
      <c r="G225" s="69" t="s">
        <v>207</v>
      </c>
      <c r="I225"/>
      <c r="J225"/>
      <c r="K225"/>
      <c r="L225"/>
      <c r="M225"/>
      <c r="P225"/>
    </row>
    <row r="226" spans="4:16">
      <c r="D226"/>
      <c r="E226"/>
      <c r="G226" s="69" t="s">
        <v>208</v>
      </c>
      <c r="I226"/>
      <c r="J226"/>
      <c r="K226"/>
      <c r="L226"/>
      <c r="M226"/>
      <c r="P226"/>
    </row>
    <row r="227" spans="4:16">
      <c r="D227"/>
      <c r="E227"/>
      <c r="G227" s="69" t="s">
        <v>296</v>
      </c>
      <c r="I227"/>
      <c r="J227"/>
      <c r="K227"/>
      <c r="L227"/>
      <c r="M227"/>
      <c r="P227"/>
    </row>
    <row r="228" spans="4:16">
      <c r="D228"/>
      <c r="E228"/>
      <c r="G228" s="69" t="s">
        <v>74</v>
      </c>
      <c r="I228"/>
      <c r="J228"/>
      <c r="K228"/>
      <c r="L228"/>
      <c r="M228"/>
      <c r="P228"/>
    </row>
    <row r="229" spans="4:16">
      <c r="D229"/>
      <c r="E229"/>
      <c r="G229" s="69" t="s">
        <v>297</v>
      </c>
      <c r="I229"/>
      <c r="J229"/>
      <c r="K229"/>
      <c r="L229"/>
      <c r="M229"/>
      <c r="P229"/>
    </row>
    <row r="230" spans="4:16">
      <c r="D230"/>
      <c r="E230"/>
      <c r="G230" s="69" t="s">
        <v>396</v>
      </c>
      <c r="I230"/>
      <c r="J230"/>
      <c r="K230"/>
      <c r="L230"/>
      <c r="M230"/>
      <c r="P230"/>
    </row>
    <row r="231" spans="4:16">
      <c r="D231"/>
      <c r="E231"/>
      <c r="G231" s="69" t="s">
        <v>111</v>
      </c>
      <c r="I231"/>
      <c r="J231"/>
      <c r="K231"/>
      <c r="L231"/>
      <c r="M231"/>
      <c r="P231"/>
    </row>
    <row r="232" spans="4:16">
      <c r="D232"/>
      <c r="E232"/>
      <c r="G232" s="69" t="s">
        <v>476</v>
      </c>
      <c r="I232"/>
      <c r="J232"/>
      <c r="K232"/>
      <c r="L232"/>
      <c r="M232"/>
      <c r="P232"/>
    </row>
    <row r="233" spans="4:16">
      <c r="D233"/>
      <c r="E233"/>
      <c r="G233" s="69" t="s">
        <v>342</v>
      </c>
      <c r="I233"/>
      <c r="J233"/>
      <c r="K233"/>
      <c r="L233"/>
      <c r="M233"/>
      <c r="P233"/>
    </row>
    <row r="234" spans="4:16">
      <c r="D234"/>
      <c r="E234"/>
      <c r="G234" s="69" t="s">
        <v>365</v>
      </c>
      <c r="I234"/>
      <c r="J234"/>
      <c r="K234"/>
      <c r="L234"/>
      <c r="M234"/>
      <c r="P234"/>
    </row>
    <row r="235" spans="4:16">
      <c r="D235"/>
      <c r="E235"/>
      <c r="G235" s="69" t="s">
        <v>364</v>
      </c>
      <c r="I235"/>
      <c r="J235"/>
      <c r="K235"/>
      <c r="L235"/>
      <c r="M235"/>
      <c r="P235"/>
    </row>
    <row r="236" spans="4:16">
      <c r="D236"/>
      <c r="E236"/>
      <c r="G236" s="69" t="s">
        <v>209</v>
      </c>
      <c r="I236"/>
      <c r="J236"/>
      <c r="K236"/>
      <c r="L236"/>
      <c r="M236"/>
      <c r="P236"/>
    </row>
    <row r="237" spans="4:16">
      <c r="D237"/>
      <c r="E237"/>
      <c r="G237" s="69" t="s">
        <v>210</v>
      </c>
      <c r="I237"/>
      <c r="J237"/>
      <c r="K237"/>
      <c r="L237"/>
      <c r="M237"/>
      <c r="P237"/>
    </row>
    <row r="238" spans="4:16">
      <c r="D238"/>
      <c r="E238"/>
      <c r="G238" s="69" t="s">
        <v>211</v>
      </c>
      <c r="I238"/>
      <c r="J238"/>
      <c r="K238"/>
      <c r="L238"/>
      <c r="M238"/>
      <c r="P238"/>
    </row>
    <row r="239" spans="4:16">
      <c r="D239"/>
      <c r="E239"/>
      <c r="G239" s="69" t="s">
        <v>315</v>
      </c>
      <c r="I239"/>
      <c r="J239"/>
      <c r="K239"/>
      <c r="L239"/>
      <c r="M239"/>
      <c r="P239"/>
    </row>
    <row r="240" spans="4:16">
      <c r="D240"/>
      <c r="E240"/>
      <c r="G240" s="69" t="s">
        <v>313</v>
      </c>
      <c r="I240"/>
      <c r="J240"/>
      <c r="K240"/>
      <c r="L240"/>
      <c r="M240"/>
      <c r="P240"/>
    </row>
    <row r="241" spans="4:16">
      <c r="D241"/>
      <c r="E241"/>
      <c r="G241" s="69" t="s">
        <v>314</v>
      </c>
      <c r="I241"/>
      <c r="J241"/>
      <c r="K241"/>
      <c r="L241"/>
      <c r="M241"/>
      <c r="P241"/>
    </row>
    <row r="242" spans="4:16">
      <c r="D242"/>
      <c r="E242"/>
      <c r="G242" s="69" t="s">
        <v>160</v>
      </c>
      <c r="I242"/>
      <c r="J242"/>
      <c r="K242"/>
      <c r="L242"/>
      <c r="M242"/>
      <c r="P242"/>
    </row>
    <row r="243" spans="4:16">
      <c r="D243"/>
      <c r="E243"/>
      <c r="G243" s="69" t="s">
        <v>69</v>
      </c>
      <c r="I243"/>
      <c r="J243"/>
      <c r="K243"/>
      <c r="L243"/>
      <c r="M243"/>
      <c r="P243"/>
    </row>
    <row r="244" spans="4:16">
      <c r="D244"/>
      <c r="E244"/>
      <c r="G244" s="69" t="s">
        <v>212</v>
      </c>
      <c r="I244"/>
      <c r="J244"/>
      <c r="K244"/>
      <c r="L244"/>
      <c r="M244"/>
      <c r="P244"/>
    </row>
    <row r="245" spans="4:16">
      <c r="D245"/>
      <c r="E245"/>
      <c r="G245" s="69" t="s">
        <v>316</v>
      </c>
      <c r="I245"/>
      <c r="J245"/>
      <c r="K245"/>
      <c r="L245"/>
      <c r="M245"/>
      <c r="P245"/>
    </row>
    <row r="246" spans="4:16">
      <c r="D246"/>
      <c r="E246"/>
      <c r="G246" s="69" t="s">
        <v>389</v>
      </c>
      <c r="I246"/>
      <c r="J246"/>
      <c r="K246"/>
      <c r="L246"/>
      <c r="M246"/>
      <c r="P246"/>
    </row>
    <row r="247" spans="4:16">
      <c r="D247"/>
      <c r="E247"/>
      <c r="G247" s="69" t="s">
        <v>310</v>
      </c>
      <c r="I247"/>
      <c r="J247"/>
      <c r="K247"/>
      <c r="L247"/>
      <c r="M247"/>
      <c r="P247"/>
    </row>
    <row r="248" spans="4:16">
      <c r="D248"/>
      <c r="E248"/>
      <c r="G248" s="69" t="s">
        <v>307</v>
      </c>
      <c r="I248"/>
      <c r="J248"/>
      <c r="K248"/>
      <c r="L248"/>
      <c r="M248"/>
      <c r="P248"/>
    </row>
    <row r="249" spans="4:16">
      <c r="D249"/>
      <c r="E249"/>
      <c r="G249" s="69" t="s">
        <v>213</v>
      </c>
      <c r="I249"/>
      <c r="J249"/>
      <c r="K249"/>
      <c r="L249"/>
      <c r="M249"/>
      <c r="P249"/>
    </row>
    <row r="250" spans="4:16">
      <c r="D250"/>
      <c r="E250"/>
      <c r="G250" s="100" t="s">
        <v>522</v>
      </c>
      <c r="I250"/>
      <c r="J250"/>
      <c r="K250"/>
      <c r="L250"/>
      <c r="M250"/>
      <c r="P250"/>
    </row>
    <row r="251" spans="4:16">
      <c r="D251"/>
      <c r="E251"/>
      <c r="G251" s="69" t="s">
        <v>49</v>
      </c>
      <c r="I251"/>
      <c r="J251"/>
      <c r="K251"/>
      <c r="L251"/>
      <c r="M251"/>
      <c r="P251"/>
    </row>
    <row r="252" spans="4:16">
      <c r="D252"/>
      <c r="E252"/>
      <c r="G252" s="69" t="s">
        <v>302</v>
      </c>
      <c r="I252"/>
      <c r="J252"/>
      <c r="K252"/>
      <c r="L252"/>
      <c r="M252"/>
      <c r="P252"/>
    </row>
    <row r="253" spans="4:16">
      <c r="D253"/>
      <c r="E253"/>
      <c r="G253" s="69" t="s">
        <v>120</v>
      </c>
      <c r="I253"/>
      <c r="J253"/>
      <c r="K253"/>
      <c r="L253"/>
      <c r="M253"/>
      <c r="P253"/>
    </row>
    <row r="254" spans="4:16">
      <c r="D254"/>
      <c r="E254"/>
      <c r="G254" s="69" t="s">
        <v>214</v>
      </c>
      <c r="I254"/>
      <c r="J254"/>
      <c r="K254"/>
      <c r="L254"/>
      <c r="M254"/>
      <c r="P254"/>
    </row>
    <row r="255" spans="4:16">
      <c r="D255"/>
      <c r="E255"/>
      <c r="G255" s="69" t="s">
        <v>65</v>
      </c>
      <c r="I255"/>
      <c r="J255"/>
      <c r="K255"/>
      <c r="L255"/>
      <c r="M255"/>
      <c r="P255"/>
    </row>
    <row r="256" spans="4:16">
      <c r="D256"/>
      <c r="E256"/>
      <c r="G256" s="69" t="s">
        <v>311</v>
      </c>
      <c r="I256"/>
      <c r="J256"/>
      <c r="K256"/>
      <c r="L256"/>
      <c r="M256"/>
      <c r="P256"/>
    </row>
    <row r="257" spans="4:16">
      <c r="D257"/>
      <c r="E257"/>
      <c r="G257" s="69" t="s">
        <v>215</v>
      </c>
      <c r="I257"/>
      <c r="J257"/>
      <c r="K257"/>
      <c r="L257"/>
      <c r="M257"/>
      <c r="P257"/>
    </row>
    <row r="258" spans="4:16">
      <c r="D258"/>
      <c r="E258"/>
      <c r="G258" s="69" t="s">
        <v>216</v>
      </c>
      <c r="I258"/>
      <c r="J258"/>
      <c r="K258"/>
      <c r="L258"/>
      <c r="M258"/>
      <c r="P258"/>
    </row>
    <row r="259" spans="4:16">
      <c r="D259"/>
      <c r="E259"/>
      <c r="G259" s="69" t="s">
        <v>64</v>
      </c>
      <c r="I259"/>
      <c r="J259"/>
      <c r="K259"/>
      <c r="L259"/>
      <c r="M259"/>
      <c r="P259"/>
    </row>
    <row r="260" spans="4:16">
      <c r="D260"/>
      <c r="E260"/>
      <c r="G260" s="69" t="s">
        <v>217</v>
      </c>
      <c r="I260"/>
      <c r="J260"/>
      <c r="K260"/>
      <c r="L260"/>
      <c r="M260"/>
      <c r="P260"/>
    </row>
    <row r="261" spans="4:16">
      <c r="D261"/>
      <c r="E261"/>
      <c r="G261" s="69" t="s">
        <v>115</v>
      </c>
      <c r="I261"/>
      <c r="J261"/>
      <c r="K261"/>
      <c r="L261"/>
      <c r="M261"/>
      <c r="P261"/>
    </row>
    <row r="262" spans="4:16">
      <c r="D262"/>
      <c r="E262"/>
      <c r="G262" s="69" t="s">
        <v>496</v>
      </c>
      <c r="I262"/>
      <c r="J262"/>
      <c r="K262"/>
      <c r="L262"/>
      <c r="M262"/>
      <c r="P262"/>
    </row>
    <row r="263" spans="4:16">
      <c r="D263"/>
      <c r="E263"/>
      <c r="G263" s="69" t="s">
        <v>401</v>
      </c>
      <c r="I263"/>
      <c r="J263"/>
      <c r="K263"/>
      <c r="L263"/>
      <c r="M263"/>
      <c r="P263"/>
    </row>
    <row r="264" spans="4:16">
      <c r="D264"/>
      <c r="E264"/>
      <c r="G264" s="69" t="s">
        <v>29</v>
      </c>
      <c r="I264"/>
      <c r="J264"/>
      <c r="K264"/>
      <c r="L264"/>
      <c r="M264"/>
      <c r="P264"/>
    </row>
    <row r="265" spans="4:16">
      <c r="D265"/>
      <c r="E265"/>
      <c r="G265" s="69" t="s">
        <v>218</v>
      </c>
      <c r="I265"/>
      <c r="J265"/>
      <c r="K265"/>
      <c r="L265"/>
      <c r="M265"/>
      <c r="P265"/>
    </row>
    <row r="266" spans="4:16">
      <c r="D266"/>
      <c r="E266"/>
      <c r="G266" s="69" t="s">
        <v>327</v>
      </c>
      <c r="I266"/>
      <c r="J266"/>
      <c r="K266"/>
      <c r="L266"/>
      <c r="M266"/>
      <c r="P266"/>
    </row>
    <row r="267" spans="4:16">
      <c r="D267"/>
      <c r="E267"/>
      <c r="G267" s="69" t="s">
        <v>219</v>
      </c>
      <c r="I267"/>
      <c r="J267"/>
      <c r="K267"/>
      <c r="L267"/>
      <c r="M267"/>
      <c r="P267"/>
    </row>
    <row r="268" spans="4:16">
      <c r="D268"/>
      <c r="E268"/>
      <c r="G268" s="69" t="s">
        <v>56</v>
      </c>
      <c r="I268"/>
      <c r="J268"/>
      <c r="K268"/>
      <c r="L268"/>
      <c r="M268"/>
      <c r="P268"/>
    </row>
    <row r="269" spans="4:16">
      <c r="D269"/>
      <c r="E269"/>
      <c r="G269" s="69" t="s">
        <v>157</v>
      </c>
      <c r="I269"/>
      <c r="J269"/>
      <c r="K269"/>
      <c r="L269"/>
      <c r="M269"/>
      <c r="P269"/>
    </row>
    <row r="270" spans="4:16">
      <c r="D270"/>
      <c r="E270"/>
      <c r="G270" s="69" t="s">
        <v>397</v>
      </c>
      <c r="I270"/>
      <c r="J270"/>
      <c r="K270"/>
      <c r="L270"/>
      <c r="M270"/>
      <c r="P270"/>
    </row>
    <row r="271" spans="4:16">
      <c r="D271"/>
      <c r="E271"/>
      <c r="G271" s="69" t="s">
        <v>457</v>
      </c>
      <c r="I271"/>
      <c r="J271"/>
      <c r="K271"/>
      <c r="L271"/>
      <c r="M271"/>
      <c r="P271"/>
    </row>
    <row r="272" spans="4:16">
      <c r="D272"/>
      <c r="E272"/>
      <c r="G272" s="69" t="s">
        <v>220</v>
      </c>
      <c r="I272"/>
      <c r="J272"/>
      <c r="K272"/>
      <c r="L272"/>
      <c r="M272"/>
      <c r="P272"/>
    </row>
    <row r="273" spans="4:16">
      <c r="D273"/>
      <c r="E273"/>
      <c r="G273" s="69" t="s">
        <v>158</v>
      </c>
      <c r="I273"/>
      <c r="J273"/>
      <c r="K273"/>
      <c r="L273"/>
      <c r="M273"/>
      <c r="P273"/>
    </row>
    <row r="274" spans="4:16">
      <c r="D274"/>
      <c r="E274"/>
      <c r="G274" s="69" t="s">
        <v>467</v>
      </c>
      <c r="I274"/>
      <c r="J274"/>
      <c r="K274"/>
      <c r="L274"/>
      <c r="M274"/>
      <c r="P274"/>
    </row>
    <row r="275" spans="4:16">
      <c r="D275"/>
      <c r="E275"/>
      <c r="G275" s="69" t="s">
        <v>303</v>
      </c>
      <c r="I275"/>
      <c r="J275"/>
      <c r="K275"/>
      <c r="L275"/>
      <c r="M275"/>
      <c r="P275"/>
    </row>
    <row r="276" spans="4:16">
      <c r="D276"/>
      <c r="E276"/>
      <c r="G276" s="69" t="s">
        <v>221</v>
      </c>
      <c r="I276"/>
      <c r="J276"/>
      <c r="K276"/>
      <c r="L276"/>
      <c r="M276"/>
      <c r="P276"/>
    </row>
    <row r="277" spans="4:16">
      <c r="D277"/>
      <c r="E277"/>
      <c r="G277" s="69" t="s">
        <v>306</v>
      </c>
      <c r="I277"/>
      <c r="J277"/>
      <c r="K277"/>
      <c r="L277"/>
      <c r="M277"/>
      <c r="P277"/>
    </row>
    <row r="278" spans="4:16">
      <c r="D278"/>
      <c r="E278"/>
      <c r="G278" s="69" t="s">
        <v>299</v>
      </c>
      <c r="I278"/>
      <c r="J278"/>
      <c r="K278"/>
      <c r="L278"/>
      <c r="M278"/>
      <c r="P278"/>
    </row>
    <row r="279" spans="4:16">
      <c r="D279"/>
      <c r="E279"/>
      <c r="G279" s="69" t="s">
        <v>222</v>
      </c>
      <c r="I279"/>
      <c r="J279"/>
      <c r="K279"/>
      <c r="L279"/>
      <c r="M279"/>
      <c r="P279"/>
    </row>
    <row r="280" spans="4:16">
      <c r="D280"/>
      <c r="E280"/>
      <c r="G280" s="69" t="s">
        <v>27</v>
      </c>
      <c r="I280"/>
      <c r="J280"/>
      <c r="K280"/>
      <c r="L280"/>
      <c r="M280"/>
      <c r="P280"/>
    </row>
    <row r="281" spans="4:16">
      <c r="D281"/>
      <c r="E281"/>
      <c r="G281" s="69" t="s">
        <v>336</v>
      </c>
      <c r="I281"/>
      <c r="J281"/>
      <c r="K281"/>
      <c r="L281"/>
      <c r="M281"/>
      <c r="P281"/>
    </row>
    <row r="282" spans="4:16">
      <c r="D282"/>
      <c r="E282"/>
      <c r="G282" s="69" t="s">
        <v>70</v>
      </c>
      <c r="I282"/>
      <c r="J282"/>
      <c r="K282"/>
      <c r="L282"/>
      <c r="M282"/>
      <c r="P282"/>
    </row>
    <row r="283" spans="4:16">
      <c r="D283"/>
      <c r="E283"/>
      <c r="G283" s="69" t="s">
        <v>333</v>
      </c>
      <c r="I283"/>
      <c r="J283"/>
      <c r="K283"/>
      <c r="L283"/>
      <c r="M283"/>
      <c r="P283"/>
    </row>
    <row r="284" spans="4:16">
      <c r="D284"/>
      <c r="E284"/>
      <c r="G284" s="69" t="s">
        <v>54</v>
      </c>
      <c r="I284"/>
      <c r="J284"/>
      <c r="K284"/>
      <c r="L284"/>
      <c r="M284"/>
      <c r="P284"/>
    </row>
    <row r="285" spans="4:16">
      <c r="D285"/>
      <c r="E285"/>
      <c r="G285" s="69" t="s">
        <v>61</v>
      </c>
      <c r="I285"/>
      <c r="J285"/>
      <c r="K285"/>
      <c r="L285"/>
      <c r="M285"/>
      <c r="P285"/>
    </row>
    <row r="286" spans="4:16">
      <c r="D286"/>
      <c r="E286"/>
      <c r="G286" s="69" t="s">
        <v>223</v>
      </c>
      <c r="I286"/>
      <c r="J286"/>
      <c r="K286"/>
      <c r="L286"/>
      <c r="M286"/>
      <c r="P286"/>
    </row>
    <row r="287" spans="4:16">
      <c r="D287"/>
      <c r="E287"/>
      <c r="G287" s="69" t="s">
        <v>326</v>
      </c>
      <c r="I287"/>
      <c r="J287"/>
      <c r="K287"/>
      <c r="L287"/>
      <c r="M287"/>
      <c r="P287"/>
    </row>
    <row r="288" spans="4:16">
      <c r="D288"/>
      <c r="E288"/>
      <c r="G288" s="69" t="s">
        <v>366</v>
      </c>
      <c r="I288"/>
      <c r="J288"/>
      <c r="K288"/>
      <c r="L288"/>
      <c r="M288"/>
      <c r="P288"/>
    </row>
    <row r="289" spans="4:16">
      <c r="D289"/>
      <c r="E289"/>
      <c r="G289" s="69" t="s">
        <v>298</v>
      </c>
      <c r="I289"/>
      <c r="J289"/>
      <c r="K289"/>
      <c r="L289"/>
      <c r="M289"/>
      <c r="P289"/>
    </row>
    <row r="290" spans="4:16">
      <c r="D290"/>
      <c r="E290"/>
      <c r="G290" s="100" t="s">
        <v>551</v>
      </c>
      <c r="I290"/>
      <c r="J290"/>
      <c r="K290"/>
      <c r="L290"/>
      <c r="M290"/>
      <c r="P290"/>
    </row>
    <row r="291" spans="4:16">
      <c r="D291"/>
      <c r="E291"/>
      <c r="G291" s="69" t="s">
        <v>25</v>
      </c>
      <c r="I291"/>
      <c r="J291"/>
      <c r="K291"/>
      <c r="L291"/>
      <c r="M291"/>
      <c r="P291"/>
    </row>
    <row r="292" spans="4:16">
      <c r="D292"/>
      <c r="E292"/>
      <c r="G292" s="69" t="s">
        <v>224</v>
      </c>
      <c r="I292"/>
      <c r="J292"/>
      <c r="K292"/>
      <c r="L292"/>
      <c r="M292"/>
      <c r="P292"/>
    </row>
    <row r="293" spans="4:16">
      <c r="D293"/>
      <c r="E293"/>
      <c r="G293" s="69" t="s">
        <v>224</v>
      </c>
      <c r="I293"/>
      <c r="J293"/>
      <c r="K293"/>
      <c r="L293"/>
      <c r="M293"/>
      <c r="P293"/>
    </row>
    <row r="294" spans="4:16">
      <c r="D294"/>
      <c r="E294"/>
      <c r="G294" s="69" t="s">
        <v>371</v>
      </c>
      <c r="I294"/>
      <c r="J294"/>
      <c r="K294"/>
      <c r="L294"/>
      <c r="M294"/>
      <c r="P294"/>
    </row>
    <row r="295" spans="4:16">
      <c r="D295"/>
      <c r="E295"/>
      <c r="G295" s="69" t="s">
        <v>372</v>
      </c>
      <c r="I295"/>
      <c r="J295"/>
      <c r="K295"/>
      <c r="L295"/>
      <c r="M295"/>
      <c r="P295"/>
    </row>
    <row r="296" spans="4:16">
      <c r="D296"/>
      <c r="E296"/>
      <c r="G296" s="69" t="s">
        <v>282</v>
      </c>
      <c r="I296"/>
      <c r="J296"/>
      <c r="K296"/>
      <c r="L296"/>
      <c r="M296"/>
      <c r="P296"/>
    </row>
    <row r="297" spans="4:16">
      <c r="D297"/>
      <c r="E297"/>
      <c r="G297" s="69" t="s">
        <v>225</v>
      </c>
      <c r="I297"/>
      <c r="J297"/>
      <c r="K297"/>
      <c r="L297"/>
      <c r="M297"/>
      <c r="P297"/>
    </row>
    <row r="298" spans="4:16">
      <c r="D298"/>
      <c r="E298"/>
      <c r="G298" s="69" t="s">
        <v>57</v>
      </c>
      <c r="I298"/>
      <c r="J298"/>
      <c r="K298"/>
      <c r="L298"/>
      <c r="M298"/>
      <c r="P298"/>
    </row>
    <row r="299" spans="4:16">
      <c r="D299"/>
      <c r="E299"/>
      <c r="G299" s="69" t="s">
        <v>317</v>
      </c>
      <c r="I299"/>
      <c r="J299"/>
      <c r="K299"/>
      <c r="L299"/>
      <c r="M299"/>
      <c r="P299"/>
    </row>
    <row r="300" spans="4:16">
      <c r="D300"/>
      <c r="E300"/>
      <c r="G300" s="69" t="s">
        <v>363</v>
      </c>
      <c r="I300"/>
      <c r="J300"/>
      <c r="K300"/>
      <c r="L300"/>
      <c r="M300"/>
      <c r="P300"/>
    </row>
    <row r="301" spans="4:16">
      <c r="D301"/>
      <c r="E301"/>
      <c r="G301" s="69" t="s">
        <v>226</v>
      </c>
      <c r="I301"/>
      <c r="J301"/>
      <c r="K301"/>
      <c r="L301"/>
      <c r="M301"/>
      <c r="P301"/>
    </row>
    <row r="302" spans="4:16">
      <c r="D302"/>
      <c r="E302"/>
      <c r="G302" s="69" t="s">
        <v>62</v>
      </c>
      <c r="I302"/>
      <c r="J302"/>
      <c r="K302"/>
      <c r="L302"/>
      <c r="M302"/>
      <c r="P302"/>
    </row>
    <row r="303" spans="4:16">
      <c r="D303"/>
      <c r="E303"/>
      <c r="G303" s="69" t="s">
        <v>28</v>
      </c>
      <c r="I303"/>
      <c r="J303"/>
      <c r="K303"/>
      <c r="L303"/>
      <c r="M303"/>
      <c r="P303"/>
    </row>
    <row r="304" spans="4:16">
      <c r="D304"/>
      <c r="E304"/>
      <c r="G304" s="69" t="s">
        <v>227</v>
      </c>
      <c r="I304"/>
      <c r="J304"/>
      <c r="K304"/>
      <c r="L304"/>
      <c r="M304"/>
      <c r="P304"/>
    </row>
    <row r="305" spans="4:16">
      <c r="D305"/>
      <c r="E305"/>
      <c r="G305" s="69" t="s">
        <v>452</v>
      </c>
      <c r="I305"/>
      <c r="J305"/>
      <c r="K305"/>
      <c r="L305"/>
      <c r="M305"/>
      <c r="P305"/>
    </row>
    <row r="306" spans="4:16">
      <c r="D306"/>
      <c r="E306"/>
      <c r="G306" s="69" t="s">
        <v>34</v>
      </c>
      <c r="I306"/>
      <c r="J306"/>
      <c r="K306"/>
      <c r="L306"/>
      <c r="M306"/>
      <c r="P306"/>
    </row>
    <row r="307" spans="4:16">
      <c r="D307"/>
      <c r="E307"/>
      <c r="G307" s="69" t="s">
        <v>329</v>
      </c>
      <c r="I307"/>
      <c r="J307"/>
      <c r="K307"/>
      <c r="L307"/>
      <c r="M307"/>
      <c r="P307"/>
    </row>
    <row r="308" spans="4:16">
      <c r="D308"/>
      <c r="E308"/>
      <c r="G308" s="69" t="s">
        <v>228</v>
      </c>
      <c r="I308"/>
      <c r="J308"/>
      <c r="K308"/>
      <c r="L308"/>
      <c r="M308"/>
      <c r="P308"/>
    </row>
    <row r="309" spans="4:16">
      <c r="D309"/>
      <c r="E309"/>
      <c r="G309" s="69" t="s">
        <v>461</v>
      </c>
      <c r="I309"/>
      <c r="J309"/>
      <c r="K309"/>
      <c r="L309"/>
      <c r="M309"/>
      <c r="P309"/>
    </row>
    <row r="310" spans="4:16">
      <c r="D310"/>
      <c r="E310"/>
      <c r="G310" s="69" t="s">
        <v>229</v>
      </c>
      <c r="I310"/>
      <c r="J310"/>
      <c r="K310"/>
      <c r="L310"/>
      <c r="M310"/>
      <c r="P310"/>
    </row>
    <row r="311" spans="4:16">
      <c r="D311"/>
      <c r="E311"/>
      <c r="G311" s="69" t="s">
        <v>110</v>
      </c>
      <c r="I311"/>
      <c r="J311"/>
      <c r="K311"/>
      <c r="L311"/>
      <c r="M311"/>
      <c r="P311"/>
    </row>
    <row r="312" spans="4:16">
      <c r="D312"/>
      <c r="E312"/>
      <c r="G312" s="69" t="s">
        <v>346</v>
      </c>
      <c r="I312"/>
      <c r="J312"/>
      <c r="K312"/>
      <c r="L312"/>
      <c r="M312"/>
      <c r="P312"/>
    </row>
    <row r="313" spans="4:16">
      <c r="D313"/>
      <c r="E313"/>
      <c r="G313" s="69" t="s">
        <v>398</v>
      </c>
      <c r="I313"/>
      <c r="J313"/>
      <c r="K313"/>
      <c r="L313"/>
      <c r="M313"/>
      <c r="P313"/>
    </row>
    <row r="314" spans="4:16">
      <c r="D314"/>
      <c r="E314"/>
      <c r="G314" s="69" t="s">
        <v>347</v>
      </c>
      <c r="I314"/>
      <c r="J314"/>
      <c r="K314"/>
      <c r="L314"/>
      <c r="M314"/>
      <c r="P314"/>
    </row>
    <row r="315" spans="4:16">
      <c r="D315"/>
      <c r="E315"/>
      <c r="G315" s="69" t="s">
        <v>454</v>
      </c>
      <c r="I315"/>
      <c r="J315"/>
      <c r="K315"/>
      <c r="L315"/>
      <c r="M315"/>
      <c r="P315"/>
    </row>
    <row r="316" spans="4:16">
      <c r="D316"/>
      <c r="E316"/>
      <c r="G316" s="69" t="s">
        <v>455</v>
      </c>
      <c r="I316"/>
      <c r="J316"/>
      <c r="K316"/>
      <c r="L316"/>
      <c r="M316"/>
      <c r="P316"/>
    </row>
    <row r="317" spans="4:16">
      <c r="D317"/>
      <c r="E317"/>
      <c r="G317" s="69" t="s">
        <v>230</v>
      </c>
      <c r="I317"/>
      <c r="J317"/>
      <c r="K317"/>
      <c r="L317"/>
      <c r="M317"/>
      <c r="P317"/>
    </row>
    <row r="318" spans="4:16">
      <c r="D318"/>
      <c r="E318"/>
      <c r="G318" s="69" t="s">
        <v>458</v>
      </c>
      <c r="I318"/>
      <c r="J318"/>
      <c r="K318"/>
      <c r="L318"/>
      <c r="M318"/>
      <c r="P318"/>
    </row>
    <row r="319" spans="4:16">
      <c r="D319"/>
      <c r="E319"/>
      <c r="G319" s="69" t="s">
        <v>231</v>
      </c>
      <c r="I319"/>
      <c r="J319"/>
      <c r="K319"/>
      <c r="L319"/>
      <c r="M319"/>
      <c r="P319"/>
    </row>
    <row r="320" spans="4:16">
      <c r="D320"/>
      <c r="E320"/>
      <c r="G320" s="69" t="s">
        <v>232</v>
      </c>
      <c r="I320"/>
      <c r="J320"/>
      <c r="K320"/>
      <c r="L320"/>
      <c r="M320"/>
      <c r="P320"/>
    </row>
    <row r="321" spans="4:16">
      <c r="D321"/>
      <c r="E321"/>
      <c r="G321" s="69" t="s">
        <v>233</v>
      </c>
      <c r="I321"/>
      <c r="J321"/>
      <c r="K321"/>
      <c r="L321"/>
      <c r="M321"/>
      <c r="P321"/>
    </row>
    <row r="322" spans="4:16">
      <c r="D322"/>
      <c r="E322"/>
      <c r="G322" s="69" t="s">
        <v>234</v>
      </c>
      <c r="I322"/>
      <c r="J322"/>
      <c r="K322"/>
      <c r="L322"/>
      <c r="M322"/>
      <c r="P322"/>
    </row>
    <row r="323" spans="4:16">
      <c r="D323"/>
      <c r="E323"/>
      <c r="G323" s="69" t="s">
        <v>235</v>
      </c>
      <c r="I323"/>
      <c r="J323"/>
      <c r="K323"/>
      <c r="L323"/>
      <c r="M323"/>
      <c r="P323"/>
    </row>
    <row r="324" spans="4:16">
      <c r="D324"/>
      <c r="E324"/>
      <c r="G324" s="69" t="s">
        <v>236</v>
      </c>
      <c r="I324"/>
      <c r="J324"/>
      <c r="K324"/>
      <c r="L324"/>
      <c r="M324"/>
      <c r="P324"/>
    </row>
    <row r="325" spans="4:16">
      <c r="D325"/>
      <c r="E325"/>
      <c r="G325" s="69" t="s">
        <v>286</v>
      </c>
      <c r="I325"/>
      <c r="J325"/>
      <c r="K325"/>
      <c r="L325"/>
      <c r="M325"/>
      <c r="P325"/>
    </row>
    <row r="326" spans="4:16">
      <c r="D326"/>
      <c r="E326"/>
      <c r="G326" s="69" t="s">
        <v>237</v>
      </c>
      <c r="I326"/>
      <c r="J326"/>
      <c r="K326"/>
      <c r="L326"/>
      <c r="M326"/>
      <c r="P326"/>
    </row>
    <row r="327" spans="4:16">
      <c r="D327"/>
      <c r="E327"/>
      <c r="G327" s="69" t="s">
        <v>323</v>
      </c>
      <c r="I327"/>
      <c r="J327"/>
      <c r="K327"/>
      <c r="L327"/>
      <c r="M327"/>
      <c r="P327"/>
    </row>
    <row r="328" spans="4:16">
      <c r="D328"/>
      <c r="E328"/>
      <c r="G328" s="69" t="s">
        <v>238</v>
      </c>
      <c r="I328"/>
      <c r="J328"/>
      <c r="K328"/>
      <c r="L328"/>
      <c r="M328"/>
      <c r="P328"/>
    </row>
    <row r="329" spans="4:16">
      <c r="D329"/>
      <c r="E329"/>
      <c r="G329" s="69" t="s">
        <v>320</v>
      </c>
      <c r="I329"/>
      <c r="J329"/>
      <c r="K329"/>
      <c r="L329"/>
      <c r="M329"/>
      <c r="P329"/>
    </row>
    <row r="330" spans="4:16">
      <c r="D330"/>
      <c r="E330"/>
      <c r="G330" s="69" t="s">
        <v>324</v>
      </c>
      <c r="I330"/>
      <c r="J330"/>
      <c r="K330"/>
      <c r="L330"/>
      <c r="M330"/>
      <c r="P330"/>
    </row>
    <row r="331" spans="4:16">
      <c r="D331"/>
      <c r="E331"/>
      <c r="G331" s="69" t="s">
        <v>322</v>
      </c>
      <c r="I331"/>
      <c r="J331"/>
      <c r="K331"/>
      <c r="L331"/>
      <c r="M331"/>
      <c r="P331"/>
    </row>
    <row r="332" spans="4:16">
      <c r="D332"/>
      <c r="E332"/>
      <c r="G332" s="69" t="s">
        <v>321</v>
      </c>
      <c r="I332"/>
      <c r="J332"/>
      <c r="K332"/>
      <c r="L332"/>
      <c r="M332"/>
      <c r="P332"/>
    </row>
    <row r="333" spans="4:16">
      <c r="D333"/>
      <c r="E333"/>
      <c r="G333" s="69" t="s">
        <v>274</v>
      </c>
      <c r="I333"/>
      <c r="J333"/>
      <c r="K333"/>
      <c r="L333"/>
      <c r="M333"/>
      <c r="P333"/>
    </row>
    <row r="334" spans="4:16">
      <c r="D334"/>
      <c r="E334"/>
      <c r="G334" s="69" t="s">
        <v>390</v>
      </c>
      <c r="I334"/>
      <c r="J334"/>
      <c r="K334"/>
      <c r="L334"/>
      <c r="M334"/>
      <c r="P334"/>
    </row>
    <row r="335" spans="4:16">
      <c r="D335"/>
      <c r="E335"/>
      <c r="G335" s="69" t="s">
        <v>116</v>
      </c>
      <c r="I335"/>
      <c r="J335"/>
      <c r="K335"/>
      <c r="L335"/>
      <c r="M335"/>
      <c r="P335"/>
    </row>
    <row r="336" spans="4:16">
      <c r="D336"/>
      <c r="E336"/>
      <c r="G336" s="69" t="s">
        <v>239</v>
      </c>
      <c r="I336"/>
      <c r="J336"/>
      <c r="K336"/>
      <c r="L336"/>
      <c r="M336"/>
      <c r="P336"/>
    </row>
    <row r="337" spans="4:16">
      <c r="D337"/>
      <c r="E337"/>
      <c r="G337" s="69" t="s">
        <v>240</v>
      </c>
      <c r="I337"/>
      <c r="J337"/>
      <c r="K337"/>
      <c r="L337"/>
      <c r="M337"/>
      <c r="P337"/>
    </row>
    <row r="338" spans="4:16">
      <c r="D338"/>
      <c r="E338"/>
      <c r="G338" s="69" t="s">
        <v>241</v>
      </c>
      <c r="I338"/>
      <c r="J338"/>
      <c r="K338"/>
      <c r="L338"/>
      <c r="M338"/>
      <c r="P338"/>
    </row>
    <row r="339" spans="4:16">
      <c r="D339"/>
      <c r="E339"/>
      <c r="G339" s="69" t="s">
        <v>26</v>
      </c>
      <c r="I339"/>
      <c r="J339"/>
      <c r="K339"/>
      <c r="L339"/>
      <c r="M339"/>
      <c r="P339"/>
    </row>
    <row r="340" spans="4:16">
      <c r="D340"/>
      <c r="E340"/>
      <c r="G340" s="69" t="s">
        <v>71</v>
      </c>
      <c r="I340"/>
      <c r="J340"/>
      <c r="K340"/>
      <c r="L340"/>
      <c r="M340"/>
      <c r="P340"/>
    </row>
    <row r="341" spans="4:16">
      <c r="D341"/>
      <c r="E341"/>
      <c r="G341" s="69" t="s">
        <v>123</v>
      </c>
      <c r="I341"/>
      <c r="J341"/>
      <c r="K341"/>
      <c r="L341"/>
      <c r="M341"/>
      <c r="P341"/>
    </row>
    <row r="342" spans="4:16">
      <c r="D342"/>
      <c r="E342"/>
      <c r="G342" s="69" t="s">
        <v>42</v>
      </c>
      <c r="I342"/>
      <c r="J342"/>
      <c r="K342"/>
      <c r="L342"/>
      <c r="M342"/>
      <c r="P342"/>
    </row>
    <row r="343" spans="4:16">
      <c r="D343"/>
      <c r="E343"/>
      <c r="G343" s="69" t="s">
        <v>373</v>
      </c>
      <c r="I343"/>
      <c r="J343"/>
      <c r="K343"/>
      <c r="L343"/>
      <c r="M343"/>
      <c r="P343"/>
    </row>
    <row r="344" spans="4:16">
      <c r="D344"/>
      <c r="E344"/>
      <c r="G344" s="69" t="s">
        <v>43</v>
      </c>
      <c r="I344"/>
      <c r="J344"/>
      <c r="K344"/>
      <c r="L344"/>
      <c r="M344"/>
      <c r="P344"/>
    </row>
    <row r="345" spans="4:16">
      <c r="D345"/>
      <c r="E345"/>
      <c r="G345" s="69" t="s">
        <v>242</v>
      </c>
      <c r="I345"/>
      <c r="J345"/>
      <c r="K345"/>
      <c r="L345"/>
      <c r="M345"/>
      <c r="P345"/>
    </row>
    <row r="346" spans="4:16">
      <c r="D346"/>
      <c r="E346"/>
      <c r="G346" s="69" t="s">
        <v>393</v>
      </c>
      <c r="I346"/>
      <c r="J346"/>
      <c r="K346"/>
      <c r="L346"/>
      <c r="M346"/>
      <c r="P346"/>
    </row>
    <row r="347" spans="4:16">
      <c r="D347"/>
      <c r="E347"/>
      <c r="G347" s="100" t="s">
        <v>542</v>
      </c>
      <c r="I347"/>
      <c r="J347"/>
      <c r="K347"/>
      <c r="L347"/>
      <c r="M347"/>
      <c r="P347"/>
    </row>
    <row r="348" spans="4:16">
      <c r="D348"/>
      <c r="E348"/>
      <c r="G348" s="100" t="s">
        <v>531</v>
      </c>
      <c r="I348"/>
      <c r="J348"/>
      <c r="K348"/>
      <c r="L348"/>
      <c r="M348"/>
      <c r="P348"/>
    </row>
    <row r="349" spans="4:16">
      <c r="D349"/>
      <c r="E349"/>
      <c r="G349" s="100" t="s">
        <v>539</v>
      </c>
      <c r="I349"/>
      <c r="J349"/>
      <c r="K349"/>
      <c r="L349"/>
      <c r="M349"/>
      <c r="P349"/>
    </row>
    <row r="350" spans="4:16">
      <c r="D350"/>
      <c r="E350"/>
      <c r="G350" s="100" t="s">
        <v>532</v>
      </c>
      <c r="I350"/>
      <c r="J350"/>
      <c r="K350"/>
      <c r="L350"/>
      <c r="M350"/>
      <c r="P350"/>
    </row>
    <row r="351" spans="4:16">
      <c r="D351"/>
      <c r="E351"/>
      <c r="G351" s="100" t="s">
        <v>536</v>
      </c>
      <c r="I351"/>
      <c r="J351"/>
      <c r="K351"/>
      <c r="L351"/>
      <c r="M351"/>
      <c r="P351"/>
    </row>
    <row r="352" spans="4:16">
      <c r="D352"/>
      <c r="E352"/>
      <c r="G352" s="69" t="s">
        <v>243</v>
      </c>
      <c r="I352"/>
      <c r="J352"/>
      <c r="K352"/>
      <c r="L352"/>
      <c r="M352"/>
      <c r="P352"/>
    </row>
    <row r="353" spans="4:16">
      <c r="D353"/>
      <c r="E353"/>
      <c r="G353" s="69" t="s">
        <v>473</v>
      </c>
      <c r="I353"/>
      <c r="J353"/>
      <c r="K353"/>
      <c r="L353"/>
      <c r="M353"/>
      <c r="P353"/>
    </row>
    <row r="354" spans="4:16">
      <c r="D354"/>
      <c r="E354"/>
      <c r="G354" s="69" t="s">
        <v>466</v>
      </c>
      <c r="I354"/>
      <c r="J354"/>
      <c r="K354"/>
      <c r="L354"/>
      <c r="M354"/>
      <c r="P354"/>
    </row>
    <row r="355" spans="4:16">
      <c r="D355"/>
      <c r="E355"/>
      <c r="G355" s="69" t="s">
        <v>403</v>
      </c>
      <c r="I355"/>
      <c r="J355"/>
      <c r="K355"/>
      <c r="L355"/>
      <c r="M355"/>
      <c r="P355"/>
    </row>
    <row r="356" spans="4:16">
      <c r="D356"/>
      <c r="E356"/>
      <c r="G356" s="69" t="s">
        <v>350</v>
      </c>
      <c r="I356"/>
      <c r="J356"/>
      <c r="K356"/>
      <c r="L356"/>
      <c r="M356"/>
      <c r="P356"/>
    </row>
    <row r="357" spans="4:16">
      <c r="D357"/>
      <c r="E357"/>
      <c r="G357" s="69" t="s">
        <v>45</v>
      </c>
      <c r="I357"/>
      <c r="J357"/>
      <c r="K357"/>
      <c r="L357"/>
      <c r="M357"/>
      <c r="P357"/>
    </row>
    <row r="358" spans="4:16">
      <c r="D358"/>
      <c r="E358"/>
      <c r="G358" s="69" t="s">
        <v>244</v>
      </c>
      <c r="I358"/>
      <c r="J358"/>
      <c r="K358"/>
      <c r="L358"/>
      <c r="M358"/>
      <c r="P358"/>
    </row>
    <row r="359" spans="4:16">
      <c r="D359"/>
      <c r="E359"/>
      <c r="G359" s="69" t="s">
        <v>497</v>
      </c>
      <c r="I359"/>
      <c r="J359"/>
      <c r="K359"/>
      <c r="L359"/>
      <c r="M359"/>
      <c r="P359"/>
    </row>
    <row r="360" spans="4:16">
      <c r="D360"/>
      <c r="E360"/>
      <c r="G360" s="69" t="s">
        <v>245</v>
      </c>
      <c r="I360"/>
      <c r="J360"/>
      <c r="K360"/>
      <c r="L360"/>
      <c r="M360"/>
      <c r="P360"/>
    </row>
    <row r="361" spans="4:16">
      <c r="D361"/>
      <c r="E361"/>
      <c r="G361" s="69" t="s">
        <v>246</v>
      </c>
      <c r="I361"/>
      <c r="J361"/>
      <c r="K361"/>
      <c r="L361"/>
      <c r="M361"/>
      <c r="P361"/>
    </row>
    <row r="362" spans="4:16">
      <c r="D362"/>
      <c r="E362"/>
      <c r="G362" s="69" t="s">
        <v>463</v>
      </c>
      <c r="I362"/>
      <c r="J362"/>
      <c r="K362"/>
      <c r="L362"/>
      <c r="M362"/>
      <c r="P362"/>
    </row>
    <row r="363" spans="4:16">
      <c r="D363"/>
      <c r="E363"/>
      <c r="G363" s="69" t="s">
        <v>247</v>
      </c>
      <c r="I363"/>
      <c r="J363"/>
      <c r="K363"/>
      <c r="L363"/>
      <c r="M363"/>
      <c r="P363"/>
    </row>
    <row r="364" spans="4:16">
      <c r="D364"/>
      <c r="E364"/>
      <c r="G364" s="69" t="s">
        <v>375</v>
      </c>
      <c r="I364"/>
      <c r="J364"/>
      <c r="K364"/>
      <c r="L364"/>
      <c r="M364"/>
      <c r="P364"/>
    </row>
    <row r="365" spans="4:16">
      <c r="D365"/>
      <c r="E365"/>
      <c r="G365" s="69" t="s">
        <v>122</v>
      </c>
      <c r="I365"/>
      <c r="J365"/>
      <c r="K365"/>
      <c r="L365"/>
      <c r="M365"/>
      <c r="P365"/>
    </row>
    <row r="366" spans="4:16">
      <c r="D366"/>
      <c r="E366"/>
      <c r="G366" s="69" t="s">
        <v>450</v>
      </c>
      <c r="I366"/>
      <c r="J366"/>
      <c r="K366"/>
      <c r="L366"/>
      <c r="M366"/>
      <c r="P366"/>
    </row>
    <row r="367" spans="4:16">
      <c r="D367"/>
      <c r="E367"/>
      <c r="G367" s="100" t="s">
        <v>535</v>
      </c>
      <c r="I367"/>
      <c r="J367"/>
      <c r="K367"/>
      <c r="L367"/>
      <c r="M367"/>
      <c r="P367"/>
    </row>
    <row r="368" spans="4:16">
      <c r="D368"/>
      <c r="E368"/>
      <c r="G368" s="69" t="s">
        <v>362</v>
      </c>
      <c r="I368"/>
      <c r="J368"/>
      <c r="K368"/>
      <c r="L368"/>
      <c r="M368"/>
      <c r="P368"/>
    </row>
    <row r="369" spans="4:16">
      <c r="D369"/>
      <c r="E369"/>
      <c r="G369" s="69" t="s">
        <v>359</v>
      </c>
      <c r="I369"/>
      <c r="J369"/>
      <c r="K369"/>
      <c r="L369"/>
      <c r="M369"/>
      <c r="P369"/>
    </row>
    <row r="370" spans="4:16">
      <c r="D370"/>
      <c r="E370"/>
      <c r="G370" s="69" t="s">
        <v>248</v>
      </c>
      <c r="I370"/>
      <c r="J370"/>
      <c r="K370"/>
      <c r="L370"/>
      <c r="M370"/>
      <c r="P370"/>
    </row>
    <row r="371" spans="4:16">
      <c r="D371"/>
      <c r="E371"/>
      <c r="G371" s="69" t="s">
        <v>249</v>
      </c>
      <c r="I371"/>
      <c r="J371"/>
      <c r="K371"/>
      <c r="L371"/>
      <c r="M371"/>
      <c r="P371"/>
    </row>
    <row r="372" spans="4:16">
      <c r="D372"/>
      <c r="E372"/>
      <c r="G372" s="69" t="s">
        <v>250</v>
      </c>
      <c r="I372"/>
      <c r="J372"/>
      <c r="K372"/>
      <c r="L372"/>
      <c r="M372"/>
      <c r="P372"/>
    </row>
    <row r="373" spans="4:16">
      <c r="D373"/>
      <c r="E373"/>
      <c r="G373" s="69" t="s">
        <v>251</v>
      </c>
      <c r="I373"/>
      <c r="J373"/>
      <c r="K373"/>
      <c r="L373"/>
      <c r="M373"/>
      <c r="P373"/>
    </row>
    <row r="374" spans="4:16">
      <c r="D374"/>
      <c r="E374"/>
      <c r="G374" s="69" t="s">
        <v>252</v>
      </c>
      <c r="I374"/>
      <c r="J374"/>
      <c r="K374"/>
      <c r="L374"/>
      <c r="M374"/>
      <c r="P374"/>
    </row>
    <row r="375" spans="4:16">
      <c r="D375"/>
      <c r="E375"/>
      <c r="G375" s="69" t="s">
        <v>253</v>
      </c>
      <c r="I375"/>
      <c r="J375"/>
      <c r="K375"/>
      <c r="L375"/>
      <c r="M375"/>
      <c r="P375"/>
    </row>
    <row r="376" spans="4:16">
      <c r="D376"/>
      <c r="E376"/>
      <c r="G376" s="69" t="s">
        <v>254</v>
      </c>
      <c r="I376"/>
      <c r="J376"/>
      <c r="K376"/>
      <c r="L376"/>
      <c r="M376"/>
      <c r="P376"/>
    </row>
    <row r="377" spans="4:16">
      <c r="D377"/>
      <c r="E377"/>
      <c r="G377" s="69" t="s">
        <v>255</v>
      </c>
      <c r="I377"/>
      <c r="J377"/>
      <c r="K377"/>
      <c r="L377"/>
      <c r="M377"/>
      <c r="P377"/>
    </row>
    <row r="378" spans="4:16">
      <c r="D378"/>
      <c r="E378"/>
      <c r="G378" s="69" t="s">
        <v>256</v>
      </c>
      <c r="I378"/>
      <c r="J378"/>
      <c r="K378"/>
      <c r="L378"/>
      <c r="M378"/>
      <c r="P378"/>
    </row>
    <row r="379" spans="4:16">
      <c r="D379"/>
      <c r="E379"/>
      <c r="G379" s="69" t="s">
        <v>257</v>
      </c>
      <c r="I379"/>
      <c r="J379"/>
      <c r="K379"/>
      <c r="L379"/>
      <c r="M379"/>
      <c r="P379"/>
    </row>
    <row r="380" spans="4:16">
      <c r="D380"/>
      <c r="E380"/>
      <c r="G380" s="69" t="s">
        <v>258</v>
      </c>
      <c r="I380"/>
      <c r="J380"/>
      <c r="K380"/>
      <c r="L380"/>
      <c r="M380"/>
      <c r="P380"/>
    </row>
    <row r="381" spans="4:16">
      <c r="D381"/>
      <c r="E381"/>
      <c r="G381" s="69" t="s">
        <v>259</v>
      </c>
      <c r="I381"/>
      <c r="J381"/>
      <c r="K381"/>
      <c r="L381"/>
      <c r="M381"/>
      <c r="P381"/>
    </row>
    <row r="382" spans="4:16">
      <c r="D382"/>
      <c r="E382"/>
      <c r="G382" s="69" t="s">
        <v>392</v>
      </c>
      <c r="I382"/>
      <c r="J382"/>
      <c r="K382"/>
      <c r="L382"/>
      <c r="M382"/>
      <c r="P382"/>
    </row>
    <row r="383" spans="4:16">
      <c r="D383"/>
      <c r="E383"/>
      <c r="G383" s="100" t="s">
        <v>533</v>
      </c>
      <c r="I383"/>
      <c r="J383"/>
      <c r="K383"/>
      <c r="L383"/>
      <c r="M383"/>
      <c r="P383"/>
    </row>
    <row r="384" spans="4:16">
      <c r="D384"/>
      <c r="E384"/>
      <c r="G384" s="69" t="s">
        <v>260</v>
      </c>
      <c r="I384"/>
      <c r="J384"/>
      <c r="K384"/>
      <c r="L384"/>
      <c r="M384"/>
      <c r="P384"/>
    </row>
    <row r="385" spans="4:16">
      <c r="D385"/>
      <c r="E385"/>
      <c r="G385" s="69" t="s">
        <v>402</v>
      </c>
      <c r="I385"/>
      <c r="J385"/>
      <c r="K385"/>
      <c r="L385"/>
      <c r="M385"/>
      <c r="P385"/>
    </row>
    <row r="386" spans="4:16">
      <c r="D386"/>
      <c r="E386"/>
      <c r="G386" s="69" t="s">
        <v>305</v>
      </c>
      <c r="I386"/>
      <c r="J386"/>
      <c r="K386"/>
      <c r="L386"/>
      <c r="M386"/>
      <c r="P386"/>
    </row>
    <row r="387" spans="4:16">
      <c r="D387"/>
      <c r="E387"/>
      <c r="G387" s="69" t="s">
        <v>355</v>
      </c>
      <c r="I387"/>
      <c r="J387"/>
      <c r="K387"/>
      <c r="L387"/>
      <c r="M387"/>
      <c r="P387"/>
    </row>
    <row r="388" spans="4:16">
      <c r="D388"/>
      <c r="E388"/>
      <c r="G388" s="69" t="s">
        <v>301</v>
      </c>
      <c r="I388"/>
      <c r="J388"/>
      <c r="K388"/>
      <c r="L388"/>
      <c r="M388"/>
      <c r="P388"/>
    </row>
    <row r="389" spans="4:16">
      <c r="D389"/>
      <c r="E389"/>
      <c r="G389" s="69" t="s">
        <v>261</v>
      </c>
      <c r="I389"/>
      <c r="J389"/>
      <c r="K389"/>
      <c r="L389"/>
      <c r="M389"/>
      <c r="P389"/>
    </row>
    <row r="390" spans="4:16">
      <c r="D390"/>
      <c r="E390"/>
      <c r="G390" s="69" t="s">
        <v>262</v>
      </c>
      <c r="I390"/>
      <c r="J390"/>
      <c r="K390"/>
      <c r="L390"/>
      <c r="M390"/>
      <c r="P390"/>
    </row>
    <row r="391" spans="4:16">
      <c r="D391"/>
      <c r="E391"/>
      <c r="G391" s="69" t="s">
        <v>40</v>
      </c>
      <c r="I391"/>
      <c r="J391"/>
      <c r="K391"/>
      <c r="L391"/>
      <c r="M391"/>
      <c r="P391"/>
    </row>
    <row r="392" spans="4:16">
      <c r="D392"/>
      <c r="E392"/>
      <c r="G392" s="69" t="s">
        <v>39</v>
      </c>
      <c r="I392"/>
      <c r="J392"/>
      <c r="K392"/>
      <c r="L392"/>
      <c r="M392"/>
      <c r="P392"/>
    </row>
    <row r="393" spans="4:16">
      <c r="D393"/>
      <c r="E393"/>
      <c r="G393" s="69" t="s">
        <v>356</v>
      </c>
      <c r="I393"/>
      <c r="J393"/>
      <c r="K393"/>
      <c r="L393"/>
      <c r="M393"/>
      <c r="P393"/>
    </row>
    <row r="394" spans="4:16">
      <c r="D394"/>
      <c r="E394"/>
      <c r="G394" s="69" t="s">
        <v>41</v>
      </c>
      <c r="I394"/>
      <c r="J394"/>
      <c r="K394"/>
      <c r="L394"/>
      <c r="M394"/>
      <c r="P394"/>
    </row>
    <row r="395" spans="4:16">
      <c r="D395"/>
      <c r="E395"/>
      <c r="G395" s="69" t="s">
        <v>263</v>
      </c>
      <c r="I395"/>
      <c r="J395"/>
      <c r="K395"/>
      <c r="L395"/>
      <c r="M395"/>
      <c r="P395"/>
    </row>
    <row r="396" spans="4:16">
      <c r="D396"/>
      <c r="E396"/>
      <c r="G396" s="69" t="s">
        <v>264</v>
      </c>
      <c r="I396"/>
      <c r="J396"/>
      <c r="K396"/>
      <c r="L396"/>
      <c r="M396"/>
      <c r="P396"/>
    </row>
    <row r="397" spans="4:16">
      <c r="D397"/>
      <c r="E397"/>
      <c r="G397" s="69" t="s">
        <v>265</v>
      </c>
      <c r="I397"/>
      <c r="J397"/>
      <c r="K397"/>
      <c r="L397"/>
      <c r="M397"/>
      <c r="P397"/>
    </row>
    <row r="398" spans="4:16">
      <c r="D398"/>
      <c r="E398"/>
      <c r="G398" s="69" t="s">
        <v>498</v>
      </c>
      <c r="I398"/>
      <c r="J398"/>
      <c r="K398"/>
      <c r="L398"/>
      <c r="M398"/>
      <c r="P398"/>
    </row>
    <row r="399" spans="4:16">
      <c r="D399"/>
      <c r="E399"/>
      <c r="G399" s="69" t="s">
        <v>48</v>
      </c>
      <c r="I399"/>
      <c r="J399"/>
      <c r="K399"/>
      <c r="L399"/>
      <c r="M399"/>
      <c r="P399"/>
    </row>
    <row r="400" spans="4:16">
      <c r="D400"/>
      <c r="E400"/>
      <c r="G400" s="69" t="s">
        <v>266</v>
      </c>
      <c r="I400"/>
      <c r="J400"/>
      <c r="K400"/>
      <c r="L400"/>
      <c r="M400"/>
      <c r="P400"/>
    </row>
    <row r="401" spans="4:16">
      <c r="D401"/>
      <c r="E401"/>
      <c r="G401" s="69" t="s">
        <v>358</v>
      </c>
      <c r="I401"/>
      <c r="J401"/>
      <c r="K401"/>
      <c r="L401"/>
      <c r="M401"/>
      <c r="P401"/>
    </row>
    <row r="402" spans="4:16">
      <c r="D402"/>
      <c r="E402"/>
      <c r="G402" s="69" t="s">
        <v>267</v>
      </c>
      <c r="I402"/>
      <c r="J402"/>
      <c r="K402"/>
      <c r="L402"/>
      <c r="M402"/>
      <c r="P402"/>
    </row>
    <row r="403" spans="4:16">
      <c r="D403"/>
      <c r="E403"/>
      <c r="G403" s="69" t="s">
        <v>370</v>
      </c>
      <c r="I403"/>
      <c r="J403"/>
      <c r="K403"/>
      <c r="L403"/>
      <c r="M403"/>
      <c r="P403"/>
    </row>
    <row r="404" spans="4:16">
      <c r="D404"/>
      <c r="E404"/>
      <c r="G404" s="69" t="s">
        <v>495</v>
      </c>
      <c r="I404"/>
      <c r="J404"/>
      <c r="K404"/>
      <c r="L404"/>
      <c r="M404"/>
      <c r="P404"/>
    </row>
    <row r="405" spans="4:16">
      <c r="D405"/>
      <c r="E405"/>
      <c r="G405" s="69" t="s">
        <v>268</v>
      </c>
      <c r="I405"/>
      <c r="J405"/>
      <c r="K405"/>
      <c r="L405"/>
      <c r="M405"/>
      <c r="P405"/>
    </row>
    <row r="406" spans="4:16">
      <c r="D406"/>
      <c r="E406"/>
      <c r="G406" s="69" t="s">
        <v>367</v>
      </c>
      <c r="I406"/>
      <c r="J406"/>
      <c r="K406"/>
      <c r="L406"/>
      <c r="M406"/>
      <c r="P406"/>
    </row>
    <row r="407" spans="4:16">
      <c r="D407"/>
      <c r="E407"/>
      <c r="G407" s="69" t="s">
        <v>285</v>
      </c>
      <c r="I407"/>
      <c r="J407"/>
      <c r="K407"/>
      <c r="L407"/>
      <c r="M407"/>
      <c r="P407"/>
    </row>
    <row r="408" spans="4:16">
      <c r="D408"/>
      <c r="E408"/>
      <c r="G408" s="69" t="s">
        <v>453</v>
      </c>
      <c r="I408"/>
      <c r="J408"/>
      <c r="K408"/>
      <c r="L408"/>
      <c r="M408"/>
      <c r="P408"/>
    </row>
    <row r="409" spans="4:16">
      <c r="D409"/>
      <c r="E409"/>
      <c r="G409" s="69" t="s">
        <v>124</v>
      </c>
      <c r="I409"/>
      <c r="J409"/>
      <c r="K409"/>
      <c r="L409"/>
      <c r="M409"/>
      <c r="P409"/>
    </row>
    <row r="410" spans="4:16">
      <c r="G410" s="69" t="s">
        <v>341</v>
      </c>
    </row>
    <row r="411" spans="4:16">
      <c r="G411" s="69" t="s">
        <v>72</v>
      </c>
    </row>
    <row r="412" spans="4:16">
      <c r="G412" s="69" t="s">
        <v>128</v>
      </c>
    </row>
    <row r="413" spans="4:16">
      <c r="G413" s="69" t="s">
        <v>269</v>
      </c>
    </row>
    <row r="414" spans="4:16">
      <c r="G414" s="69" t="s">
        <v>404</v>
      </c>
    </row>
    <row r="415" spans="4:16">
      <c r="G415" s="69" t="s">
        <v>127</v>
      </c>
    </row>
    <row r="416" spans="4:16">
      <c r="G416" s="69" t="s">
        <v>270</v>
      </c>
    </row>
    <row r="417" spans="7:7">
      <c r="G417" s="69" t="s">
        <v>125</v>
      </c>
    </row>
    <row r="418" spans="7:7">
      <c r="G418" s="69" t="s">
        <v>400</v>
      </c>
    </row>
    <row r="419" spans="7:7">
      <c r="G419" s="100" t="s">
        <v>543</v>
      </c>
    </row>
    <row r="420" spans="7:7">
      <c r="G420" s="69" t="s">
        <v>109</v>
      </c>
    </row>
    <row r="421" spans="7:7">
      <c r="G421" s="70" t="s">
        <v>117</v>
      </c>
    </row>
    <row r="422" spans="7:7">
      <c r="G422" s="69" t="s">
        <v>352</v>
      </c>
    </row>
    <row r="423" spans="7:7">
      <c r="G423" s="69" t="s">
        <v>330</v>
      </c>
    </row>
    <row r="424" spans="7:7">
      <c r="G424" s="69" t="s">
        <v>331</v>
      </c>
    </row>
    <row r="425" spans="7:7">
      <c r="G425" s="69" t="s">
        <v>271</v>
      </c>
    </row>
    <row r="426" spans="7:7">
      <c r="G426" s="69" t="s">
        <v>337</v>
      </c>
    </row>
  </sheetData>
  <autoFilter ref="C5:L379">
    <filterColumn colId="1" showButton="0"/>
    <filterColumn colId="2" showButton="0"/>
    <filterColumn colId="5"/>
  </autoFilter>
  <sortState ref="G73:G423">
    <sortCondition ref="G73"/>
  </sortState>
  <mergeCells count="1">
    <mergeCell ref="D5:F5"/>
  </mergeCells>
  <phoneticPr fontId="3" type="noConversion"/>
  <conditionalFormatting sqref="U6:U74">
    <cfRule type="cellIs" dxfId="334" priority="74" stopIfTrue="1" operator="equal">
      <formula>"Extra Plano"</formula>
    </cfRule>
  </conditionalFormatting>
  <conditionalFormatting sqref="T6:T74">
    <cfRule type="cellIs" dxfId="333" priority="64" stopIfTrue="1" operator="equal">
      <formula>"Alterada"</formula>
    </cfRule>
  </conditionalFormatting>
  <conditionalFormatting sqref="P6:P74">
    <cfRule type="cellIs" dxfId="332" priority="65" stopIfTrue="1" operator="equal">
      <formula>"Inserir o motivo"</formula>
    </cfRule>
    <cfRule type="cellIs" dxfId="331" priority="66" stopIfTrue="1" operator="equal">
      <formula>"situação a alterar"</formula>
    </cfRule>
    <cfRule type="cellIs" dxfId="330" priority="67" stopIfTrue="1" operator="equal">
      <formula>"sem data marcada"</formula>
    </cfRule>
  </conditionalFormatting>
  <conditionalFormatting sqref="O6:O74">
    <cfRule type="cellIs" dxfId="329" priority="68" stopIfTrue="1" operator="equal">
      <formula>"Cancelada"</formula>
    </cfRule>
    <cfRule type="cellIs" dxfId="328" priority="69" stopIfTrue="1" operator="equal">
      <formula>"Por definir"</formula>
    </cfRule>
    <cfRule type="cellIs" dxfId="327" priority="70" stopIfTrue="1" operator="equal">
      <formula>"Alterada"</formula>
    </cfRule>
  </conditionalFormatting>
  <conditionalFormatting sqref="N6:N74">
    <cfRule type="cellIs" dxfId="326" priority="83" stopIfTrue="1" operator="equal">
      <formula>"Extra Plano"</formula>
    </cfRule>
    <cfRule type="cellIs" dxfId="325" priority="84" stopIfTrue="1" operator="equal">
      <formula>"do mês anterior"</formula>
    </cfRule>
  </conditionalFormatting>
  <conditionalFormatting sqref="E6:E74">
    <cfRule type="cellIs" dxfId="324" priority="85" stopIfTrue="1" operator="greaterThan">
      <formula>0</formula>
    </cfRule>
  </conditionalFormatting>
  <conditionalFormatting sqref="D6:D74">
    <cfRule type="cellIs" dxfId="323" priority="86" stopIfTrue="1" operator="equal">
      <formula>"T"</formula>
    </cfRule>
  </conditionalFormatting>
  <conditionalFormatting sqref="F6:F74">
    <cfRule type="cellIs" dxfId="322" priority="87" stopIfTrue="1" operator="equal">
      <formula>"sábado"</formula>
    </cfRule>
    <cfRule type="cellIs" dxfId="321" priority="88" stopIfTrue="1" operator="equal">
      <formula>"domingo"</formula>
    </cfRule>
    <cfRule type="cellIs" dxfId="320" priority="89" stopIfTrue="1" operator="equal">
      <formula>"Todo o mês"</formula>
    </cfRule>
  </conditionalFormatting>
  <conditionalFormatting sqref="A6:A74">
    <cfRule type="cellIs" dxfId="319" priority="105" stopIfTrue="1" operator="equal">
      <formula>0</formula>
    </cfRule>
  </conditionalFormatting>
  <dataValidations count="19">
    <dataValidation allowBlank="1" showInputMessage="1" sqref="R983056:R983101 R131088:R131133 R196624:R196669 R262160:R262205 R327696:R327741 R393232:R393277 R458768:R458813 R524304:R524349 R589840:R589885 R655376:R655421 R720912:R720957 R786448:R786493 R851984:R852029 R917520:R917565 R65552:R65597 R6:R74"/>
    <dataValidation type="list" allowBlank="1" showInputMessage="1" sqref="Q983056:Q983101 Q65552:Q65597 Q131088:Q131133 Q196624:Q196669 Q262160:Q262205 Q327696:Q327741 Q393232:Q393277 Q458768:Q458813 Q524304:Q524349 Q589840:Q589885 Q655376:Q655421 Q720912:Q720957 Q786448:Q786493 Q851984:Q852029 Q917520:Q917565">
      <formula1>#REF!</formula1>
    </dataValidation>
    <dataValidation type="list" allowBlank="1" showInputMessage="1" showErrorMessage="1" sqref="G377">
      <formula1>$D$309:$D$401</formula1>
    </dataValidation>
    <dataValidation type="list" allowBlank="1" showInputMessage="1" sqref="P74">
      <formula1>$P$76:$P$81</formula1>
    </dataValidation>
    <dataValidation type="list" allowBlank="1" showInputMessage="1" sqref="N74">
      <formula1>$N$76:$N$78</formula1>
    </dataValidation>
    <dataValidation type="list" errorStyle="warning" showInputMessage="1" sqref="B74:C74">
      <formula1>$B$76:$B$80</formula1>
    </dataValidation>
    <dataValidation type="list" allowBlank="1" showInputMessage="1" showErrorMessage="1" sqref="O6:O74">
      <formula1>$O$76:$O$80</formula1>
    </dataValidation>
    <dataValidation type="list" allowBlank="1" showInputMessage="1" showErrorMessage="1" sqref="H6:H74">
      <formula1>$H$76:$H$86</formula1>
    </dataValidation>
    <dataValidation type="list" allowBlank="1" showInputMessage="1" showErrorMessage="1" sqref="D6:D74">
      <formula1>$D$76:$D$107</formula1>
    </dataValidation>
    <dataValidation type="list" allowBlank="1" showInputMessage="1" showErrorMessage="1" sqref="F6:F74">
      <formula1>$F$76:$F$83</formula1>
    </dataValidation>
    <dataValidation type="list" allowBlank="1" showInputMessage="1" showErrorMessage="1" sqref="E6:E74">
      <formula1>$E$76:$E$107</formula1>
    </dataValidation>
    <dataValidation type="list" allowBlank="1" showInputMessage="1" sqref="Q6:Q74">
      <formula1>$Q$76:$Q$77</formula1>
    </dataValidation>
    <dataValidation type="list" allowBlank="1" showInputMessage="1" showErrorMessage="1" sqref="C6:C73">
      <formula1>$C$76:$C$87</formula1>
    </dataValidation>
    <dataValidation type="list" allowBlank="1" showInputMessage="1" showErrorMessage="1" sqref="K6:K73">
      <formula1>$K$76:$K$82</formula1>
    </dataValidation>
    <dataValidation type="list" allowBlank="1" showInputMessage="1" showErrorMessage="1" sqref="N6:N73">
      <formula1>$N$76:$N$78</formula1>
    </dataValidation>
    <dataValidation type="list" allowBlank="1" showInputMessage="1" showErrorMessage="1" sqref="P6:P73">
      <formula1>$P$76:$P$81</formula1>
    </dataValidation>
    <dataValidation type="list" errorStyle="warning" showInputMessage="1" sqref="B6:B73">
      <formula1>#REF!</formula1>
    </dataValidation>
    <dataValidation type="list" allowBlank="1" showInputMessage="1" showErrorMessage="1" sqref="I6:I74">
      <formula1>$I$76:$I$126</formula1>
    </dataValidation>
    <dataValidation type="list" allowBlank="1" showInputMessage="1" showErrorMessage="1" sqref="G6:G74">
      <formula1>$G$76:$G$426</formula1>
    </dataValidation>
  </dataValidations>
  <pageMargins left="0.38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topLeftCell="A4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junho!D3</f>
        <v>Junho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[1]Rjun!$E$8</f>
        <v>40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COUNTIF(junho!N6:N91,"Plano Anual")-E7</f>
        <v>33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73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COUNTIF(junho!N6:N91,"Extra Plano")</f>
        <v>4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77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COUNTIF(junho!T6:T91,"Plano AnualRealizada")</f>
        <v>71</v>
      </c>
      <c r="F18" s="86">
        <f>COUNTIF(junho!T6:T91,"Extra PlanoRealizada")</f>
        <v>4</v>
      </c>
      <c r="G18" s="107">
        <f>SUM(E18+F18)</f>
        <v>75</v>
      </c>
      <c r="H18" s="116"/>
    </row>
    <row r="19" spans="2:8">
      <c r="B19" s="116"/>
      <c r="C19" s="83" t="s">
        <v>513</v>
      </c>
      <c r="D19" s="84"/>
      <c r="E19" s="85">
        <f>COUNTIF(junho!T6:T91,"Plano AnualCancelada")</f>
        <v>2</v>
      </c>
      <c r="F19" s="86">
        <f>COUNTIF(junho!T6:T91,"Extra PlanoCancelada")</f>
        <v>0</v>
      </c>
      <c r="G19" s="107">
        <f>SUM(E19+F19)</f>
        <v>2</v>
      </c>
      <c r="H19" s="116"/>
    </row>
    <row r="20" spans="2:8">
      <c r="B20" s="116"/>
      <c r="C20" s="83" t="s">
        <v>22</v>
      </c>
      <c r="D20" s="84"/>
      <c r="E20" s="85">
        <f>COUNTIF(junho!T6:T91,"Plano AnualPor definir")</f>
        <v>0</v>
      </c>
      <c r="F20" s="86">
        <f>COUNTIF(junho!T6:T91,"Extra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COUNTIF(junho!T6:T91,"Plano AnualDefinida")</f>
        <v>0</v>
      </c>
      <c r="F21" s="86">
        <f>COUNTIF(junho!T6:T91,"Extra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COUNTIF(junho!U6:U91,"Plano AnualAção Social")</f>
        <v>0</v>
      </c>
      <c r="F24" s="90">
        <f>COUNTIF(junho!U6:U91,"Extra PlanoAção Social")</f>
        <v>0</v>
      </c>
      <c r="G24" s="107">
        <f>SUM(E24+F24)</f>
        <v>0</v>
      </c>
      <c r="H24" s="116"/>
    </row>
    <row r="25" spans="2:8">
      <c r="B25" s="116"/>
      <c r="C25" s="96" t="s">
        <v>14</v>
      </c>
      <c r="D25" s="88"/>
      <c r="E25" s="89">
        <f>COUNTIF(junho!U6:U91,"Plano AnualBiblioteca")</f>
        <v>16</v>
      </c>
      <c r="F25" s="90">
        <f>COUNTIF(junho!U6:U91,"Extra PlanoBiblioteca")</f>
        <v>0</v>
      </c>
      <c r="G25" s="107">
        <f t="shared" ref="G25:G34" si="0">SUM(E25+F25)</f>
        <v>16</v>
      </c>
      <c r="H25" s="116"/>
    </row>
    <row r="26" spans="2:8">
      <c r="B26" s="116"/>
      <c r="C26" s="96" t="s">
        <v>15</v>
      </c>
      <c r="D26" s="88"/>
      <c r="E26" s="89">
        <f>COUNTIF(junho!U6:U91,"Plano AnualCinema")</f>
        <v>8</v>
      </c>
      <c r="F26" s="90">
        <f>COUNTIF(junho!U6:U91,"Extra PlanoCinema")</f>
        <v>0</v>
      </c>
      <c r="G26" s="107">
        <f t="shared" si="0"/>
        <v>8</v>
      </c>
      <c r="H26" s="116"/>
    </row>
    <row r="27" spans="2:8">
      <c r="B27" s="116"/>
      <c r="C27" s="96" t="s">
        <v>153</v>
      </c>
      <c r="D27" s="88"/>
      <c r="E27" s="89">
        <f>COUNTIF(junho!U6:U91,"Plano AnualCultura")</f>
        <v>10</v>
      </c>
      <c r="F27" s="90">
        <f>COUNTIF(junho!U6:U91,"Extra PlanoCultura")</f>
        <v>2</v>
      </c>
      <c r="G27" s="107">
        <f>SUM(E27+F27)</f>
        <v>12</v>
      </c>
      <c r="H27" s="116"/>
    </row>
    <row r="28" spans="2:8">
      <c r="B28" s="116"/>
      <c r="C28" s="96" t="s">
        <v>11</v>
      </c>
      <c r="D28" s="88"/>
      <c r="E28" s="89">
        <f>COUNTIF(junho!U6:U91,"Plano AnualDesporto")</f>
        <v>17</v>
      </c>
      <c r="F28" s="90">
        <f>COUNTIF(junho!U6:U91,"Extra PlanoDesporto")</f>
        <v>1</v>
      </c>
      <c r="G28" s="107">
        <f t="shared" si="0"/>
        <v>18</v>
      </c>
      <c r="H28" s="116"/>
    </row>
    <row r="29" spans="2:8">
      <c r="B29" s="116"/>
      <c r="C29" s="96" t="s">
        <v>18</v>
      </c>
      <c r="D29" s="88"/>
      <c r="E29" s="89">
        <f>COUNTIF(junho!U6:U91,"Plano AnualDiv. Externo")</f>
        <v>11</v>
      </c>
      <c r="F29" s="90">
        <f>COUNTIF(junho!U6:U91,"Extra PlanoDiv. Externo")</f>
        <v>0</v>
      </c>
      <c r="G29" s="107">
        <f t="shared" si="0"/>
        <v>11</v>
      </c>
      <c r="H29" s="116"/>
    </row>
    <row r="30" spans="2:8">
      <c r="B30" s="116"/>
      <c r="C30" s="96" t="s">
        <v>17</v>
      </c>
      <c r="D30" s="88"/>
      <c r="E30" s="89">
        <f>COUNTIF(junho!U6:U91,"Plano AnualDiv. Interno")</f>
        <v>2</v>
      </c>
      <c r="F30" s="90">
        <f>COUNTIF(junho!U6:U91,"Extra PlanoDiv. Interno")</f>
        <v>1</v>
      </c>
      <c r="G30" s="107">
        <f t="shared" si="0"/>
        <v>3</v>
      </c>
      <c r="H30" s="116"/>
    </row>
    <row r="31" spans="2:8">
      <c r="B31" s="116"/>
      <c r="C31" s="96" t="s">
        <v>152</v>
      </c>
      <c r="D31" s="88"/>
      <c r="E31" s="89">
        <f>COUNTIF(junho!U6:U91,"Plano AnualEducação")</f>
        <v>3</v>
      </c>
      <c r="F31" s="90">
        <f>COUNTIF(junho!U6:U91,"Extra PlanoEducação")</f>
        <v>0</v>
      </c>
      <c r="G31" s="107">
        <f>SUM(E31+F31)</f>
        <v>3</v>
      </c>
      <c r="H31" s="116"/>
    </row>
    <row r="32" spans="2:8">
      <c r="B32" s="116"/>
      <c r="C32" s="96" t="s">
        <v>16</v>
      </c>
      <c r="D32" s="88"/>
      <c r="E32" s="89">
        <f>COUNTIF(junho!U6:U91,"Plano AnualEspetáculo")</f>
        <v>0</v>
      </c>
      <c r="F32" s="90">
        <f>COUNTIF(junho!U6:U91,"Extra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COUNTIF(junho!U6:U91,"Plano AnualMuseu")</f>
        <v>3</v>
      </c>
      <c r="F33" s="90">
        <f>COUNTIF(junho!U6:U91,"Extra PlanoMuseu")</f>
        <v>0</v>
      </c>
      <c r="G33" s="107">
        <f t="shared" si="0"/>
        <v>3</v>
      </c>
      <c r="H33" s="116"/>
    </row>
    <row r="34" spans="2:8">
      <c r="B34" s="116"/>
      <c r="C34" s="97" t="s">
        <v>12</v>
      </c>
      <c r="D34" s="88"/>
      <c r="E34" s="85">
        <f>COUNTIF(junho!U6:U91,"Plano AnualTurismo")</f>
        <v>3</v>
      </c>
      <c r="F34" s="86">
        <f>COUNTIF(junho!U6:U91,"Extra PlanoTurismo")</f>
        <v>0</v>
      </c>
      <c r="G34" s="107">
        <f t="shared" si="0"/>
        <v>3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54" priority="7" stopIfTrue="1" operator="equal">
      <formula>0</formula>
    </cfRule>
  </conditionalFormatting>
  <conditionalFormatting sqref="G24:G34 G18:G21 G15">
    <cfRule type="cellIs" dxfId="53" priority="6" stopIfTrue="1" operator="equal">
      <formula>0</formula>
    </cfRule>
  </conditionalFormatting>
  <conditionalFormatting sqref="E18:E21 E24:E34 E7 G11 E9">
    <cfRule type="cellIs" dxfId="52" priority="5" stopIfTrue="1" operator="equal">
      <formula>0</formula>
    </cfRule>
  </conditionalFormatting>
  <conditionalFormatting sqref="C47:D47">
    <cfRule type="cellIs" dxfId="51" priority="4" stopIfTrue="1" operator="equal">
      <formula>"domingo"</formula>
    </cfRule>
  </conditionalFormatting>
  <conditionalFormatting sqref="E7">
    <cfRule type="cellIs" dxfId="50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topLeftCell="A7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julho!D3</f>
        <v>Julho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[1]Rjul!$E$8</f>
        <v>28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COUNTIF(julho!N6:N56,"Plano Anual")-E7</f>
        <v>10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38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COUNTIF(julho!N6:N56,"Extra Plano")</f>
        <v>4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42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COUNTIF(julho!T6:T56,"Plano AnualRealizada")</f>
        <v>36</v>
      </c>
      <c r="F18" s="86">
        <f>COUNTIF(julho!T6:T56,"Extra PlanoRealizada")</f>
        <v>3</v>
      </c>
      <c r="G18" s="107">
        <f>SUM(E18+F18)</f>
        <v>39</v>
      </c>
      <c r="H18" s="116"/>
    </row>
    <row r="19" spans="2:8">
      <c r="B19" s="116"/>
      <c r="C19" s="83" t="s">
        <v>513</v>
      </c>
      <c r="D19" s="84"/>
      <c r="E19" s="85">
        <f>COUNTIF(julho!T6:T56,"Plano AnualCancelada")</f>
        <v>2</v>
      </c>
      <c r="F19" s="86">
        <f>COUNTIF(julho!T6:T56,"Extra PlanoCancelada")</f>
        <v>1</v>
      </c>
      <c r="G19" s="107">
        <f>SUM(E19+F19)</f>
        <v>3</v>
      </c>
      <c r="H19" s="116"/>
    </row>
    <row r="20" spans="2:8">
      <c r="B20" s="116"/>
      <c r="C20" s="83" t="s">
        <v>22</v>
      </c>
      <c r="D20" s="84"/>
      <c r="E20" s="85">
        <f>COUNTIF(julho!T6:T56,"Plano AnualPor definir")</f>
        <v>0</v>
      </c>
      <c r="F20" s="86">
        <f>COUNTIF(julho!T6:T56,"Extra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COUNTIF(julho!T6:T56,"Plano AnualDefinida")</f>
        <v>0</v>
      </c>
      <c r="F21" s="86">
        <f>COUNTIF(julho!T6:T56,"Extra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COUNTIF(julho!U6:U56,"Plano AnualAção Social")</f>
        <v>1</v>
      </c>
      <c r="F24" s="90">
        <f>COUNTIF(julho!U6:U56,"Extra PlanoAção Social")</f>
        <v>0</v>
      </c>
      <c r="G24" s="107">
        <f>SUM(E24+F24)</f>
        <v>1</v>
      </c>
      <c r="H24" s="116"/>
    </row>
    <row r="25" spans="2:8">
      <c r="B25" s="116"/>
      <c r="C25" s="96" t="s">
        <v>14</v>
      </c>
      <c r="D25" s="88"/>
      <c r="E25" s="89">
        <f>COUNTIF(julho!U6:U56,"Plano AnualBiblioteca")</f>
        <v>2</v>
      </c>
      <c r="F25" s="90">
        <f>COUNTIF(julho!U6:U56,"Extra PlanoBiblioteca")</f>
        <v>0</v>
      </c>
      <c r="G25" s="107">
        <f t="shared" ref="G25:G34" si="0">SUM(E25+F25)</f>
        <v>2</v>
      </c>
      <c r="H25" s="116"/>
    </row>
    <row r="26" spans="2:8">
      <c r="B26" s="116"/>
      <c r="C26" s="96" t="s">
        <v>15</v>
      </c>
      <c r="D26" s="88"/>
      <c r="E26" s="89">
        <f>COUNTIF(julho!U6:U56,"Plano AnualCinema")</f>
        <v>6</v>
      </c>
      <c r="F26" s="90">
        <f>COUNTIF(julho!U6:U56,"Extra PlanoCinema")</f>
        <v>0</v>
      </c>
      <c r="G26" s="107">
        <f t="shared" si="0"/>
        <v>6</v>
      </c>
      <c r="H26" s="116"/>
    </row>
    <row r="27" spans="2:8">
      <c r="B27" s="116"/>
      <c r="C27" s="96" t="s">
        <v>153</v>
      </c>
      <c r="D27" s="88"/>
      <c r="E27" s="89">
        <f>COUNTIF(julho!U6:U56,"Plano AnualCultura")</f>
        <v>1</v>
      </c>
      <c r="F27" s="90">
        <f>COUNTIF(julho!U6:U56,"Extra PlanoCultura")</f>
        <v>0</v>
      </c>
      <c r="G27" s="107">
        <f>SUM(E27+F27)</f>
        <v>1</v>
      </c>
      <c r="H27" s="116"/>
    </row>
    <row r="28" spans="2:8">
      <c r="B28" s="116"/>
      <c r="C28" s="96" t="s">
        <v>11</v>
      </c>
      <c r="D28" s="88"/>
      <c r="E28" s="89">
        <f>COUNTIF(julho!U6:U56,"Plano AnualDesporto")</f>
        <v>19</v>
      </c>
      <c r="F28" s="90">
        <f>COUNTIF(julho!U6:U56,"Extra PlanoDesporto")</f>
        <v>1</v>
      </c>
      <c r="G28" s="107">
        <f t="shared" si="0"/>
        <v>20</v>
      </c>
      <c r="H28" s="116"/>
    </row>
    <row r="29" spans="2:8">
      <c r="B29" s="116"/>
      <c r="C29" s="96" t="s">
        <v>18</v>
      </c>
      <c r="D29" s="88"/>
      <c r="E29" s="89">
        <f>COUNTIF(julho!U6:U56,"Plano AnualDiv. Externo")</f>
        <v>5</v>
      </c>
      <c r="F29" s="90">
        <f>COUNTIF(julho!U6:U56,"Extra PlanoDiv. Externo")</f>
        <v>0</v>
      </c>
      <c r="G29" s="107">
        <f t="shared" si="0"/>
        <v>5</v>
      </c>
      <c r="H29" s="116"/>
    </row>
    <row r="30" spans="2:8">
      <c r="B30" s="116"/>
      <c r="C30" s="96" t="s">
        <v>17</v>
      </c>
      <c r="D30" s="88"/>
      <c r="E30" s="89">
        <f>COUNTIF(julho!U6:U56,"Plano AnualDiv. Interno")</f>
        <v>0</v>
      </c>
      <c r="F30" s="90">
        <f>COUNTIF(julho!U6:U56,"Extra PlanoDiv. Interno")</f>
        <v>0</v>
      </c>
      <c r="G30" s="107">
        <f t="shared" si="0"/>
        <v>0</v>
      </c>
      <c r="H30" s="116"/>
    </row>
    <row r="31" spans="2:8">
      <c r="B31" s="116"/>
      <c r="C31" s="96" t="s">
        <v>152</v>
      </c>
      <c r="D31" s="88"/>
      <c r="E31" s="89">
        <f>COUNTIF(julho!U6:U56,"Plano AnualEducação")</f>
        <v>0</v>
      </c>
      <c r="F31" s="90">
        <f>COUNTIF(julho!U6:U56,"Extra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COUNTIF(julho!U6:U56,"Plano AnualEspetáculo")</f>
        <v>2</v>
      </c>
      <c r="F32" s="90">
        <f>COUNTIF(julho!U6:U56,"Extra PlanoEspetáculo")</f>
        <v>3</v>
      </c>
      <c r="G32" s="107">
        <f t="shared" si="0"/>
        <v>5</v>
      </c>
      <c r="H32" s="116"/>
    </row>
    <row r="33" spans="2:8">
      <c r="B33" s="116"/>
      <c r="C33" s="96" t="s">
        <v>13</v>
      </c>
      <c r="D33" s="88"/>
      <c r="E33" s="89">
        <f>COUNTIF(julho!U6:U56,"Plano AnualMuseu")</f>
        <v>2</v>
      </c>
      <c r="F33" s="90">
        <f>COUNTIF(julho!U6:U56,"Extra PlanoMuseu")</f>
        <v>0</v>
      </c>
      <c r="G33" s="107">
        <f t="shared" si="0"/>
        <v>2</v>
      </c>
      <c r="H33" s="116"/>
    </row>
    <row r="34" spans="2:8">
      <c r="B34" s="116"/>
      <c r="C34" s="97" t="s">
        <v>12</v>
      </c>
      <c r="D34" s="88"/>
      <c r="E34" s="85">
        <f>COUNTIF(julho!U6:U56,"Plano AnualTurismo")</f>
        <v>0</v>
      </c>
      <c r="F34" s="86">
        <f>COUNTIF(julho!U6:U56,"Extra PlanoTurismo")</f>
        <v>0</v>
      </c>
      <c r="G34" s="107">
        <f t="shared" si="0"/>
        <v>0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49" priority="7" stopIfTrue="1" operator="equal">
      <formula>0</formula>
    </cfRule>
  </conditionalFormatting>
  <conditionalFormatting sqref="G24:G34 G18:G21 G15">
    <cfRule type="cellIs" dxfId="48" priority="6" stopIfTrue="1" operator="equal">
      <formula>0</formula>
    </cfRule>
  </conditionalFormatting>
  <conditionalFormatting sqref="E18:E21 E24:E34 E7 G11 E9">
    <cfRule type="cellIs" dxfId="47" priority="5" stopIfTrue="1" operator="equal">
      <formula>0</formula>
    </cfRule>
  </conditionalFormatting>
  <conditionalFormatting sqref="C47:D47">
    <cfRule type="cellIs" dxfId="46" priority="4" stopIfTrue="1" operator="equal">
      <formula>"domingo"</formula>
    </cfRule>
  </conditionalFormatting>
  <conditionalFormatting sqref="E7">
    <cfRule type="cellIs" dxfId="45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topLeftCell="A4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agosto!D3</f>
        <v>Agosto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[1]Rago!$E$8</f>
        <v>19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COUNTIF(agosto!N11:N50,"Plano Anual")-E7</f>
        <v>6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25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COUNTIF(agosto!N11:N50,"Extra Plano")</f>
        <v>1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26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COUNTIF(agosto!T11:T50,"Plano AnualRealizada")</f>
        <v>22</v>
      </c>
      <c r="F18" s="86">
        <f>COUNTIF(agosto!T11:T50,"Extra PlanoRealizada")</f>
        <v>1</v>
      </c>
      <c r="G18" s="107">
        <f>SUM(E18+F18)</f>
        <v>23</v>
      </c>
      <c r="H18" s="116"/>
    </row>
    <row r="19" spans="2:8">
      <c r="B19" s="116"/>
      <c r="C19" s="83" t="s">
        <v>513</v>
      </c>
      <c r="D19" s="84"/>
      <c r="E19" s="85">
        <f>COUNTIF(agosto!T11:T50,"Plano AnualCancelada")</f>
        <v>3</v>
      </c>
      <c r="F19" s="86">
        <f>COUNTIF(agosto!T11:T50,"Extra PlanoCancelada")</f>
        <v>0</v>
      </c>
      <c r="G19" s="107">
        <f>SUM(E19+F19)</f>
        <v>3</v>
      </c>
      <c r="H19" s="116"/>
    </row>
    <row r="20" spans="2:8">
      <c r="B20" s="116"/>
      <c r="C20" s="83" t="s">
        <v>22</v>
      </c>
      <c r="D20" s="84"/>
      <c r="E20" s="85">
        <f>COUNTIF(agosto!T11:T50,"Plano AnualPor definir")</f>
        <v>0</v>
      </c>
      <c r="F20" s="86">
        <f>COUNTIF(agosto!T11:T50,"Extra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COUNTIF(agosto!T11:T50,"Plano AnualDefinida")</f>
        <v>0</v>
      </c>
      <c r="F21" s="86">
        <f>COUNTIF(agosto!T11:T50,"Extra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COUNTIF(agosto!U11:U50,"Plano AnualAção Social")</f>
        <v>0</v>
      </c>
      <c r="F24" s="90">
        <f>COUNTIF(agosto!U11:U50,"Extra PlanoAção Social")</f>
        <v>1</v>
      </c>
      <c r="G24" s="107">
        <f>SUM(E24+F24)</f>
        <v>1</v>
      </c>
      <c r="H24" s="116"/>
    </row>
    <row r="25" spans="2:8">
      <c r="B25" s="116"/>
      <c r="C25" s="96" t="s">
        <v>14</v>
      </c>
      <c r="D25" s="88"/>
      <c r="E25" s="89">
        <f>COUNTIF(agosto!U11:U50,"Plano AnualBiblioteca")</f>
        <v>8</v>
      </c>
      <c r="F25" s="90">
        <f>COUNTIF(agosto!U11:U50,"Extra PlanoBiblioteca")</f>
        <v>0</v>
      </c>
      <c r="G25" s="107">
        <f t="shared" ref="G25:G34" si="0">SUM(E25+F25)</f>
        <v>8</v>
      </c>
      <c r="H25" s="116"/>
    </row>
    <row r="26" spans="2:8">
      <c r="B26" s="116"/>
      <c r="C26" s="96" t="s">
        <v>15</v>
      </c>
      <c r="D26" s="88"/>
      <c r="E26" s="89">
        <f>COUNTIF(agosto!U11:U50,"Plano AnualCinema")</f>
        <v>0</v>
      </c>
      <c r="F26" s="90">
        <f>COUNTIF(agosto!U11:U50,"Extra PlanoCinema")</f>
        <v>0</v>
      </c>
      <c r="G26" s="107">
        <f t="shared" si="0"/>
        <v>0</v>
      </c>
      <c r="H26" s="116"/>
    </row>
    <row r="27" spans="2:8">
      <c r="B27" s="116"/>
      <c r="C27" s="96" t="s">
        <v>153</v>
      </c>
      <c r="D27" s="88"/>
      <c r="E27" s="89">
        <f>COUNTIF(agosto!U11:U50,"Plano AnualCultura")</f>
        <v>12</v>
      </c>
      <c r="F27" s="90">
        <f>COUNTIF(agosto!U11:U50,"Extra PlanoCultura")</f>
        <v>0</v>
      </c>
      <c r="G27" s="107">
        <f>SUM(E27+F27)</f>
        <v>12</v>
      </c>
      <c r="H27" s="116"/>
    </row>
    <row r="28" spans="2:8">
      <c r="B28" s="116"/>
      <c r="C28" s="96" t="s">
        <v>11</v>
      </c>
      <c r="D28" s="88"/>
      <c r="E28" s="89">
        <f>COUNTIF(agosto!U11:U50,"Plano AnualDesporto")</f>
        <v>5</v>
      </c>
      <c r="F28" s="90">
        <f>COUNTIF(agosto!U11:U50,"Extra PlanoDesporto")</f>
        <v>0</v>
      </c>
      <c r="G28" s="107">
        <f t="shared" si="0"/>
        <v>5</v>
      </c>
      <c r="H28" s="116"/>
    </row>
    <row r="29" spans="2:8">
      <c r="B29" s="116"/>
      <c r="C29" s="96" t="s">
        <v>18</v>
      </c>
      <c r="D29" s="88"/>
      <c r="E29" s="89">
        <f>COUNTIF(agosto!U11:U50,"Plano AnualDiv. Externo")</f>
        <v>0</v>
      </c>
      <c r="F29" s="90">
        <f>COUNTIF(agosto!U11:U50,"Extra PlanoDiv. Externo")</f>
        <v>0</v>
      </c>
      <c r="G29" s="107">
        <f t="shared" si="0"/>
        <v>0</v>
      </c>
      <c r="H29" s="116"/>
    </row>
    <row r="30" spans="2:8">
      <c r="B30" s="116"/>
      <c r="C30" s="96" t="s">
        <v>17</v>
      </c>
      <c r="D30" s="88"/>
      <c r="E30" s="89">
        <f>COUNTIF(agosto!U11:U50,"Plano AnualDiv. Interno")</f>
        <v>0</v>
      </c>
      <c r="F30" s="90">
        <f>COUNTIF(agosto!U11:U50,"Extra PlanoDiv. Interno")</f>
        <v>0</v>
      </c>
      <c r="G30" s="107">
        <f t="shared" si="0"/>
        <v>0</v>
      </c>
      <c r="H30" s="116"/>
    </row>
    <row r="31" spans="2:8">
      <c r="B31" s="116"/>
      <c r="C31" s="96" t="s">
        <v>152</v>
      </c>
      <c r="D31" s="88"/>
      <c r="E31" s="89">
        <f>COUNTIF(agosto!U11:U50,"Plano AnualEducação")</f>
        <v>0</v>
      </c>
      <c r="F31" s="90">
        <f>COUNTIF(agosto!U11:U50,"Extra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COUNTIF(agosto!U11:U50,"Plano AnualEspetáculo")</f>
        <v>0</v>
      </c>
      <c r="F32" s="90">
        <f>COUNTIF(agosto!U11:U50,"Extra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COUNTIF(agosto!U11:U50,"Plano AnualMuseu")</f>
        <v>0</v>
      </c>
      <c r="F33" s="90">
        <f>COUNTIF(agosto!U11:U50,"Extra PlanoMuseu")</f>
        <v>0</v>
      </c>
      <c r="G33" s="107">
        <f t="shared" si="0"/>
        <v>0</v>
      </c>
      <c r="H33" s="116"/>
    </row>
    <row r="34" spans="2:8">
      <c r="B34" s="116"/>
      <c r="C34" s="97" t="s">
        <v>12</v>
      </c>
      <c r="D34" s="88"/>
      <c r="E34" s="85">
        <f>COUNTIF(agosto!U11:U50,"Plano AnualTurismo")</f>
        <v>0</v>
      </c>
      <c r="F34" s="86">
        <f>COUNTIF(agosto!U11:U50,"Extra PlanoTurismo")</f>
        <v>0</v>
      </c>
      <c r="G34" s="107">
        <f t="shared" si="0"/>
        <v>0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44" priority="7" stopIfTrue="1" operator="equal">
      <formula>0</formula>
    </cfRule>
  </conditionalFormatting>
  <conditionalFormatting sqref="G24:G34 G18:G21 G15">
    <cfRule type="cellIs" dxfId="43" priority="6" stopIfTrue="1" operator="equal">
      <formula>0</formula>
    </cfRule>
  </conditionalFormatting>
  <conditionalFormatting sqref="E18:E21 E24:E34 E7 G11 E9">
    <cfRule type="cellIs" dxfId="42" priority="5" stopIfTrue="1" operator="equal">
      <formula>0</formula>
    </cfRule>
  </conditionalFormatting>
  <conditionalFormatting sqref="C47:D47">
    <cfRule type="cellIs" dxfId="41" priority="4" stopIfTrue="1" operator="equal">
      <formula>"domingo"</formula>
    </cfRule>
  </conditionalFormatting>
  <conditionalFormatting sqref="E7">
    <cfRule type="cellIs" dxfId="40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setembro!D3</f>
        <v>Setembro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[1]Rset!$E$8</f>
        <v>26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COUNTIF(setembro!N7:N58,"Plano Anual")-E7</f>
        <v>0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26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COUNTIF(setembro!N7:N58,"Extra Plano")</f>
        <v>4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30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COUNTIF(setembro!T7:T58,"Plano AnualRealizada")</f>
        <v>25</v>
      </c>
      <c r="F18" s="86">
        <f>COUNTIF(setembro!T7:T58,"Extra PlanoRealizada")</f>
        <v>4</v>
      </c>
      <c r="G18" s="107">
        <f>SUM(E18+F18)</f>
        <v>29</v>
      </c>
      <c r="H18" s="116"/>
    </row>
    <row r="19" spans="2:8">
      <c r="B19" s="116"/>
      <c r="C19" s="83" t="s">
        <v>513</v>
      </c>
      <c r="D19" s="84"/>
      <c r="E19" s="85">
        <f>COUNTIF(setembro!T7:T58,"Plano AnualCancelada")</f>
        <v>1</v>
      </c>
      <c r="F19" s="86">
        <f>COUNTIF(setembro!T7:T58,"Extra PlanoCancelada")</f>
        <v>0</v>
      </c>
      <c r="G19" s="107">
        <f>SUM(E19+F19)</f>
        <v>1</v>
      </c>
      <c r="H19" s="116"/>
    </row>
    <row r="20" spans="2:8">
      <c r="B20" s="116"/>
      <c r="C20" s="83" t="s">
        <v>22</v>
      </c>
      <c r="D20" s="84"/>
      <c r="E20" s="85">
        <f>COUNTIF(setembro!T7:T58,"Plano AnualPor definir")</f>
        <v>0</v>
      </c>
      <c r="F20" s="86">
        <f>COUNTIF(setembro!T7:T58,"Extra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COUNTIF(setembro!T7:T58,"Plano AnualDefinida")</f>
        <v>0</v>
      </c>
      <c r="F21" s="86">
        <f>COUNTIF(setembro!T7:T58,"Extra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COUNTIF(setembro!U7:U58,"Plano AnualAção Social")</f>
        <v>1</v>
      </c>
      <c r="F24" s="90">
        <f>COUNTIF(setembro!U7:U58,"Extra PlanoAção Social")</f>
        <v>0</v>
      </c>
      <c r="G24" s="107">
        <f>SUM(E24+F24)</f>
        <v>1</v>
      </c>
      <c r="H24" s="116"/>
    </row>
    <row r="25" spans="2:8">
      <c r="B25" s="116"/>
      <c r="C25" s="96" t="s">
        <v>14</v>
      </c>
      <c r="D25" s="88"/>
      <c r="E25" s="89">
        <f>COUNTIF(setembro!U7:U58,"Plano AnualBiblioteca")</f>
        <v>1</v>
      </c>
      <c r="F25" s="90">
        <f>COUNTIF(setembro!U7:U58,"Extra PlanoBiblioteca")</f>
        <v>0</v>
      </c>
      <c r="G25" s="107">
        <f t="shared" ref="G25:G34" si="0">SUM(E25+F25)</f>
        <v>1</v>
      </c>
      <c r="H25" s="116"/>
    </row>
    <row r="26" spans="2:8">
      <c r="B26" s="116"/>
      <c r="C26" s="96" t="s">
        <v>15</v>
      </c>
      <c r="D26" s="88"/>
      <c r="E26" s="89">
        <f>COUNTIF(setembro!U7:U58,"Plano AnualCinema")</f>
        <v>9</v>
      </c>
      <c r="F26" s="90">
        <f>COUNTIF(setembro!U7:U58,"Extra PlanoCinema")</f>
        <v>0</v>
      </c>
      <c r="G26" s="107">
        <f t="shared" si="0"/>
        <v>9</v>
      </c>
      <c r="H26" s="116"/>
    </row>
    <row r="27" spans="2:8">
      <c r="B27" s="116"/>
      <c r="C27" s="96" t="s">
        <v>153</v>
      </c>
      <c r="D27" s="88"/>
      <c r="E27" s="89">
        <f>COUNTIF(setembro!U7:U58,"Plano AnualCultura")</f>
        <v>3</v>
      </c>
      <c r="F27" s="90">
        <f>COUNTIF(setembro!U7:U58,"Extra PlanoCultura")</f>
        <v>1</v>
      </c>
      <c r="G27" s="107">
        <f>SUM(E27+F27)</f>
        <v>4</v>
      </c>
      <c r="H27" s="116"/>
    </row>
    <row r="28" spans="2:8">
      <c r="B28" s="116"/>
      <c r="C28" s="96" t="s">
        <v>11</v>
      </c>
      <c r="D28" s="88"/>
      <c r="E28" s="89">
        <f>COUNTIF(setembro!U7:U58,"Plano AnualDesporto")</f>
        <v>4</v>
      </c>
      <c r="F28" s="90">
        <f>COUNTIF(setembro!U7:U58,"Extra PlanoDesporto")</f>
        <v>0</v>
      </c>
      <c r="G28" s="107">
        <f t="shared" si="0"/>
        <v>4</v>
      </c>
      <c r="H28" s="116"/>
    </row>
    <row r="29" spans="2:8">
      <c r="B29" s="116"/>
      <c r="C29" s="96" t="s">
        <v>18</v>
      </c>
      <c r="D29" s="88"/>
      <c r="E29" s="89">
        <f>COUNTIF(setembro!U7:U58,"Plano AnualDiv. Externo")</f>
        <v>1</v>
      </c>
      <c r="F29" s="90">
        <f>COUNTIF(setembro!U7:U58,"Extra PlanoDiv. Externo")</f>
        <v>2</v>
      </c>
      <c r="G29" s="107">
        <f t="shared" si="0"/>
        <v>3</v>
      </c>
      <c r="H29" s="116"/>
    </row>
    <row r="30" spans="2:8">
      <c r="B30" s="116"/>
      <c r="C30" s="96" t="s">
        <v>17</v>
      </c>
      <c r="D30" s="88"/>
      <c r="E30" s="89">
        <f>COUNTIF(setembro!U7:U58,"Plano AnualDiv. Interno")</f>
        <v>1</v>
      </c>
      <c r="F30" s="90">
        <f>COUNTIF(setembro!U7:U58,"Extra PlanoDiv. Interno")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COUNTIF(setembro!U7:U58,"Plano AnualEducação")</f>
        <v>0</v>
      </c>
      <c r="F31" s="90">
        <f>COUNTIF(setembro!U7:U58,"Extra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COUNTIF(setembro!U7:U58,"Plano AnualEspetáculo")</f>
        <v>0</v>
      </c>
      <c r="F32" s="90">
        <f>COUNTIF(setembro!U7:U58,"Extra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COUNTIF(setembro!U7:U58,"Plano AnualMuseu")</f>
        <v>2</v>
      </c>
      <c r="F33" s="90">
        <f>COUNTIF(setembro!U7:U58,"Extra PlanoMuseu")</f>
        <v>1</v>
      </c>
      <c r="G33" s="107">
        <f t="shared" si="0"/>
        <v>3</v>
      </c>
      <c r="H33" s="116"/>
    </row>
    <row r="34" spans="2:8">
      <c r="B34" s="116"/>
      <c r="C34" s="97" t="s">
        <v>12</v>
      </c>
      <c r="D34" s="88"/>
      <c r="E34" s="85">
        <f>COUNTIF(setembro!U7:U58,"Plano AnualTurismo")</f>
        <v>4</v>
      </c>
      <c r="F34" s="86">
        <f>COUNTIF(setembro!U7:U58,"Extra PlanoTurismo")</f>
        <v>0</v>
      </c>
      <c r="G34" s="107">
        <f t="shared" si="0"/>
        <v>4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39" priority="7" stopIfTrue="1" operator="equal">
      <formula>0</formula>
    </cfRule>
  </conditionalFormatting>
  <conditionalFormatting sqref="G24:G34 G18:G21 G15">
    <cfRule type="cellIs" dxfId="38" priority="6" stopIfTrue="1" operator="equal">
      <formula>0</formula>
    </cfRule>
  </conditionalFormatting>
  <conditionalFormatting sqref="E18:E21 E24:E34 E7 G11 E9">
    <cfRule type="cellIs" dxfId="37" priority="5" stopIfTrue="1" operator="equal">
      <formula>0</formula>
    </cfRule>
  </conditionalFormatting>
  <conditionalFormatting sqref="C47:D47">
    <cfRule type="cellIs" dxfId="36" priority="4" stopIfTrue="1" operator="equal">
      <formula>"domingo"</formula>
    </cfRule>
  </conditionalFormatting>
  <conditionalFormatting sqref="E7">
    <cfRule type="cellIs" dxfId="35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outubro!D3</f>
        <v>Outubro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[1]Rout!$E$8</f>
        <v>30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COUNTIF(outubro!N6:N61,"Plano Anual")-E7</f>
        <v>8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38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COUNTIF(outubro!N6:N61,"Extra Plano")</f>
        <v>8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46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COUNTIF(outubro!T6:T61,"Plano AnualRealizada")</f>
        <v>36</v>
      </c>
      <c r="F18" s="86">
        <f>COUNTIF(outubro!T6:T61,"Extra PlanoRealizada")</f>
        <v>8</v>
      </c>
      <c r="G18" s="107">
        <f>SUM(E18+F18)</f>
        <v>44</v>
      </c>
      <c r="H18" s="116"/>
    </row>
    <row r="19" spans="2:8">
      <c r="B19" s="116"/>
      <c r="C19" s="83" t="s">
        <v>513</v>
      </c>
      <c r="D19" s="84"/>
      <c r="E19" s="85">
        <f>COUNTIF(outubro!T6:T61,"Plano AnualCancelada")</f>
        <v>1</v>
      </c>
      <c r="F19" s="86">
        <f>COUNTIF(outubro!T6:T61,"Extra PlanoCancelada")</f>
        <v>0</v>
      </c>
      <c r="G19" s="107">
        <f>SUM(E19+F19)</f>
        <v>1</v>
      </c>
      <c r="H19" s="116"/>
    </row>
    <row r="20" spans="2:8">
      <c r="B20" s="116"/>
      <c r="C20" s="83" t="s">
        <v>22</v>
      </c>
      <c r="D20" s="84"/>
      <c r="E20" s="85">
        <f>COUNTIF(outubro!T6:T61,"Plano AnualPor definir")</f>
        <v>0</v>
      </c>
      <c r="F20" s="86">
        <f>COUNTIF(outubro!T6:T61,"Extra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COUNTIF(outubro!T6:T61,"Plano AnualDefinida")</f>
        <v>0</v>
      </c>
      <c r="F21" s="86">
        <f>COUNTIF(outubro!T6:T61,"Extra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COUNTIF(outubro!U6:U61,"Plano AnualAção Social")</f>
        <v>3</v>
      </c>
      <c r="F24" s="90">
        <f>COUNTIF(outubro!U6:U61,"Extra PlanoAção Social")</f>
        <v>0</v>
      </c>
      <c r="G24" s="107">
        <f>SUM(E24+F24)</f>
        <v>3</v>
      </c>
      <c r="H24" s="116"/>
    </row>
    <row r="25" spans="2:8">
      <c r="B25" s="116"/>
      <c r="C25" s="96" t="s">
        <v>14</v>
      </c>
      <c r="D25" s="88"/>
      <c r="E25" s="89">
        <f>COUNTIF(outubro!U6:U61,"Plano AnualBiblioteca")</f>
        <v>14</v>
      </c>
      <c r="F25" s="90">
        <f>COUNTIF(outubro!U6:U61,"Extra PlanoBiblioteca")</f>
        <v>3</v>
      </c>
      <c r="G25" s="107">
        <f t="shared" ref="G25:G34" si="0">SUM(E25+F25)</f>
        <v>17</v>
      </c>
      <c r="H25" s="116"/>
    </row>
    <row r="26" spans="2:8">
      <c r="B26" s="116"/>
      <c r="C26" s="96" t="s">
        <v>15</v>
      </c>
      <c r="D26" s="88"/>
      <c r="E26" s="89">
        <f>COUNTIF(outubro!U6:U61,"Plano AnualCinema")</f>
        <v>11</v>
      </c>
      <c r="F26" s="90">
        <f>COUNTIF(outubro!U6:U61,"Extra PlanoCinema")</f>
        <v>0</v>
      </c>
      <c r="G26" s="107">
        <f t="shared" si="0"/>
        <v>11</v>
      </c>
      <c r="H26" s="116"/>
    </row>
    <row r="27" spans="2:8">
      <c r="B27" s="116"/>
      <c r="C27" s="96" t="s">
        <v>153</v>
      </c>
      <c r="D27" s="88"/>
      <c r="E27" s="89">
        <f>COUNTIF(outubro!U6:U61,"Plano AnualCultura")</f>
        <v>0</v>
      </c>
      <c r="F27" s="90">
        <f>COUNTIF(outubro!U6:U61,"Extra PlanoCultura")</f>
        <v>3</v>
      </c>
      <c r="G27" s="107">
        <f>SUM(E27+F27)</f>
        <v>3</v>
      </c>
      <c r="H27" s="116"/>
    </row>
    <row r="28" spans="2:8">
      <c r="B28" s="116"/>
      <c r="C28" s="96" t="s">
        <v>11</v>
      </c>
      <c r="D28" s="88"/>
      <c r="E28" s="89">
        <f>COUNTIF(outubro!U6:U61,"Plano AnualDesporto")</f>
        <v>2</v>
      </c>
      <c r="F28" s="90">
        <f>COUNTIF(outubro!U6:U61,"Extra PlanoDesporto")</f>
        <v>0</v>
      </c>
      <c r="G28" s="107">
        <f t="shared" si="0"/>
        <v>2</v>
      </c>
      <c r="H28" s="116"/>
    </row>
    <row r="29" spans="2:8">
      <c r="B29" s="116"/>
      <c r="C29" s="96" t="s">
        <v>18</v>
      </c>
      <c r="D29" s="88"/>
      <c r="E29" s="89">
        <f>COUNTIF(outubro!U6:U61,"Plano AnualDiv. Externo")</f>
        <v>6</v>
      </c>
      <c r="F29" s="90">
        <f>COUNTIF(outubro!U6:U61,"Extra PlanoDiv. Externo")</f>
        <v>2</v>
      </c>
      <c r="G29" s="107">
        <f t="shared" si="0"/>
        <v>8</v>
      </c>
      <c r="H29" s="116"/>
    </row>
    <row r="30" spans="2:8">
      <c r="B30" s="116"/>
      <c r="C30" s="96" t="s">
        <v>17</v>
      </c>
      <c r="D30" s="88"/>
      <c r="E30" s="89">
        <f>COUNTIF(outubro!U6:U61,"Plano AnualDiv. Interno")</f>
        <v>1</v>
      </c>
      <c r="F30" s="90">
        <f>COUNTIF(outubro!U6:U61,"Extra PlanoDiv. Interno")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COUNTIF(outubro!U6:U61,"Plano AnualEducação")</f>
        <v>0</v>
      </c>
      <c r="F31" s="90">
        <f>COUNTIF(outubro!U6:U61,"Extra PlanoEducação")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COUNTIF(outubro!U6:U61,"Plano AnualEspetáculo")</f>
        <v>0</v>
      </c>
      <c r="F32" s="90">
        <f>COUNTIF(outubro!U6:U61,"Extra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COUNTIF(outubro!U6:U61,"Plano AnualMuseu")</f>
        <v>0</v>
      </c>
      <c r="F33" s="90">
        <f>COUNTIF(outubro!U6:U61,"Extra PlanoMuseu")</f>
        <v>0</v>
      </c>
      <c r="G33" s="107">
        <f t="shared" si="0"/>
        <v>0</v>
      </c>
      <c r="H33" s="116"/>
    </row>
    <row r="34" spans="2:8">
      <c r="B34" s="116"/>
      <c r="C34" s="97" t="s">
        <v>12</v>
      </c>
      <c r="D34" s="88"/>
      <c r="E34" s="85">
        <f>COUNTIF(outubro!U6:U61,"Plano AnualTurismo")</f>
        <v>1</v>
      </c>
      <c r="F34" s="86">
        <f>COUNTIF(outubro!U6:U61,"Extra PlanoTurismo")</f>
        <v>0</v>
      </c>
      <c r="G34" s="107">
        <f t="shared" si="0"/>
        <v>1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34" priority="7" stopIfTrue="1" operator="equal">
      <formula>0</formula>
    </cfRule>
  </conditionalFormatting>
  <conditionalFormatting sqref="G24:G34 G18:G21 G15">
    <cfRule type="cellIs" dxfId="33" priority="6" stopIfTrue="1" operator="equal">
      <formula>0</formula>
    </cfRule>
  </conditionalFormatting>
  <conditionalFormatting sqref="E18:E21 E24:E34 E7 G11 E9">
    <cfRule type="cellIs" dxfId="32" priority="5" stopIfTrue="1" operator="equal">
      <formula>0</formula>
    </cfRule>
  </conditionalFormatting>
  <conditionalFormatting sqref="C47:D47">
    <cfRule type="cellIs" dxfId="31" priority="4" stopIfTrue="1" operator="equal">
      <formula>"domingo"</formula>
    </cfRule>
  </conditionalFormatting>
  <conditionalFormatting sqref="E7">
    <cfRule type="cellIs" dxfId="30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novembro!D3</f>
        <v>Novembro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[1]Rnov!$E$8</f>
        <v>39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COUNTIF(novembro!N6:N61,"Plano Anual")-E7</f>
        <v>3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42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COUNTIF(novembro!N6:N61,"Extra Plano")</f>
        <v>3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45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COUNTIF(novembro!T6:T61,"Plano AnualRealizada")</f>
        <v>41</v>
      </c>
      <c r="F18" s="86">
        <f>COUNTIF(novembro!T6:T61,"Extra PlanoRealizada")</f>
        <v>2</v>
      </c>
      <c r="G18" s="107">
        <f>SUM(E18+F18)</f>
        <v>43</v>
      </c>
      <c r="H18" s="116"/>
    </row>
    <row r="19" spans="2:8">
      <c r="B19" s="116"/>
      <c r="C19" s="83" t="s">
        <v>513</v>
      </c>
      <c r="D19" s="84"/>
      <c r="E19" s="85">
        <f>COUNTIF(novembro!T6:T61,"Plano AnualCancelada")</f>
        <v>1</v>
      </c>
      <c r="F19" s="86">
        <f>COUNTIF(novembro!T6:T61,"Extra PlanoCancelada")</f>
        <v>0</v>
      </c>
      <c r="G19" s="107">
        <f>SUM(E19+F19)</f>
        <v>1</v>
      </c>
      <c r="H19" s="116"/>
    </row>
    <row r="20" spans="2:8">
      <c r="B20" s="116"/>
      <c r="C20" s="83" t="s">
        <v>22</v>
      </c>
      <c r="D20" s="84"/>
      <c r="E20" s="85">
        <f>COUNTIF(novembro!T6:T61,"Plano AnualPor definir")</f>
        <v>0</v>
      </c>
      <c r="F20" s="86">
        <f>COUNTIF(novembro!T6:T61,"Extra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COUNTIF(novembro!T6:T61,"Plano AnualDefinida")</f>
        <v>0</v>
      </c>
      <c r="F21" s="86">
        <f>COUNTIF(novembro!T6:T61,"Extra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COUNTIF(novembro!U6:U61,"Plano AnualAção Social")</f>
        <v>2</v>
      </c>
      <c r="F24" s="90">
        <f>COUNTIF(novembro!U6:U61,"Extra PlanoAção Social")</f>
        <v>0</v>
      </c>
      <c r="G24" s="107">
        <f>SUM(E24+F24)</f>
        <v>2</v>
      </c>
      <c r="H24" s="116"/>
    </row>
    <row r="25" spans="2:8">
      <c r="B25" s="116"/>
      <c r="C25" s="96" t="s">
        <v>14</v>
      </c>
      <c r="D25" s="88"/>
      <c r="E25" s="89">
        <f>COUNTIF(novembro!U6:U61,"Plano AnualBiblioteca")</f>
        <v>15</v>
      </c>
      <c r="F25" s="90">
        <f>COUNTIF(novembro!U6:U61,"Extra PlanoBiblioteca")</f>
        <v>0</v>
      </c>
      <c r="G25" s="107">
        <f t="shared" ref="G25:G34" si="0">SUM(E25+F25)</f>
        <v>15</v>
      </c>
      <c r="H25" s="116"/>
    </row>
    <row r="26" spans="2:8">
      <c r="B26" s="116"/>
      <c r="C26" s="96" t="s">
        <v>15</v>
      </c>
      <c r="D26" s="88"/>
      <c r="E26" s="89">
        <f>COUNTIF(novembro!U6:U61,"Plano AnualCinema")</f>
        <v>10</v>
      </c>
      <c r="F26" s="90">
        <f>COUNTIF(novembro!U6:U61,"Extra PlanoCinema")</f>
        <v>0</v>
      </c>
      <c r="G26" s="107">
        <f t="shared" si="0"/>
        <v>10</v>
      </c>
      <c r="H26" s="116"/>
    </row>
    <row r="27" spans="2:8">
      <c r="B27" s="116"/>
      <c r="C27" s="96" t="s">
        <v>153</v>
      </c>
      <c r="D27" s="88"/>
      <c r="E27" s="89">
        <f>COUNTIF(novembro!U6:U61,"Plano AnualCultura")</f>
        <v>2</v>
      </c>
      <c r="F27" s="90">
        <f>COUNTIF(novembro!U6:U61,"Extra PlanoCultura")</f>
        <v>0</v>
      </c>
      <c r="G27" s="107">
        <f>SUM(E27+F27)</f>
        <v>2</v>
      </c>
      <c r="H27" s="116"/>
    </row>
    <row r="28" spans="2:8">
      <c r="B28" s="116"/>
      <c r="C28" s="96" t="s">
        <v>11</v>
      </c>
      <c r="D28" s="88"/>
      <c r="E28" s="89">
        <f>COUNTIF(novembro!U6:U61,"Plano AnualDesporto")</f>
        <v>2</v>
      </c>
      <c r="F28" s="90">
        <f>COUNTIF(novembro!U6:U61,"Extra PlanoDesporto")</f>
        <v>0</v>
      </c>
      <c r="G28" s="107">
        <f t="shared" si="0"/>
        <v>2</v>
      </c>
      <c r="H28" s="116"/>
    </row>
    <row r="29" spans="2:8">
      <c r="B29" s="116"/>
      <c r="C29" s="96" t="s">
        <v>18</v>
      </c>
      <c r="D29" s="88"/>
      <c r="E29" s="89">
        <f>COUNTIF(novembro!U6:U61,"Plano AnualDiv. Externo")</f>
        <v>7</v>
      </c>
      <c r="F29" s="90">
        <f>COUNTIF(novembro!U6:U61,"Extra PlanoDiv. Externo")</f>
        <v>2</v>
      </c>
      <c r="G29" s="107">
        <f t="shared" si="0"/>
        <v>9</v>
      </c>
      <c r="H29" s="116"/>
    </row>
    <row r="30" spans="2:8">
      <c r="B30" s="116"/>
      <c r="C30" s="96" t="s">
        <v>17</v>
      </c>
      <c r="D30" s="88"/>
      <c r="E30" s="89">
        <f>COUNTIF(novembro!U6:U61,"Plano AnualDiv. Interno")</f>
        <v>0</v>
      </c>
      <c r="F30" s="90">
        <f>COUNTIF(novembro!U6:U61,"Extra PlanoDiv. Interno")</f>
        <v>0</v>
      </c>
      <c r="G30" s="107">
        <f t="shared" si="0"/>
        <v>0</v>
      </c>
      <c r="H30" s="116"/>
    </row>
    <row r="31" spans="2:8">
      <c r="B31" s="116"/>
      <c r="C31" s="96" t="s">
        <v>152</v>
      </c>
      <c r="D31" s="88"/>
      <c r="E31" s="89">
        <f>COUNTIF(novembro!U6:U61,"Plano AnualEducação")</f>
        <v>2</v>
      </c>
      <c r="F31" s="90">
        <f>COUNTIF(novembro!U6:U61,"Extra PlanoEducação")</f>
        <v>0</v>
      </c>
      <c r="G31" s="107">
        <f>SUM(E31+F31)</f>
        <v>2</v>
      </c>
      <c r="H31" s="116"/>
    </row>
    <row r="32" spans="2:8">
      <c r="B32" s="116"/>
      <c r="C32" s="96" t="s">
        <v>16</v>
      </c>
      <c r="D32" s="88"/>
      <c r="E32" s="89">
        <f>COUNTIF(novembro!U6:U61,"Plano AnualEspetáculo")</f>
        <v>0</v>
      </c>
      <c r="F32" s="90">
        <f>COUNTIF(novembro!U6:U61,"Extra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COUNTIF(novembro!U6:U61,"Plano AnualMuseu")</f>
        <v>0</v>
      </c>
      <c r="F33" s="90">
        <f>COUNTIF(novembro!U6:U61,"Extra PlanoMuseu")</f>
        <v>1</v>
      </c>
      <c r="G33" s="107">
        <f t="shared" si="0"/>
        <v>1</v>
      </c>
      <c r="H33" s="116"/>
    </row>
    <row r="34" spans="2:8">
      <c r="B34" s="116"/>
      <c r="C34" s="97" t="s">
        <v>12</v>
      </c>
      <c r="D34" s="88"/>
      <c r="E34" s="85">
        <f>COUNTIF(novembro!U6:U61,"Plano AnualTurismo")</f>
        <v>2</v>
      </c>
      <c r="F34" s="86">
        <f>COUNTIF(novembro!U6:U61,"Extra PlanoTurismo")</f>
        <v>0</v>
      </c>
      <c r="G34" s="107">
        <f t="shared" si="0"/>
        <v>2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29" priority="7" stopIfTrue="1" operator="equal">
      <formula>0</formula>
    </cfRule>
  </conditionalFormatting>
  <conditionalFormatting sqref="G24:G34 G18:G21 G15">
    <cfRule type="cellIs" dxfId="28" priority="6" stopIfTrue="1" operator="equal">
      <formula>0</formula>
    </cfRule>
  </conditionalFormatting>
  <conditionalFormatting sqref="E18:E21 E24:E34 E7 G11 E9">
    <cfRule type="cellIs" dxfId="27" priority="5" stopIfTrue="1" operator="equal">
      <formula>0</formula>
    </cfRule>
  </conditionalFormatting>
  <conditionalFormatting sqref="C47:D47">
    <cfRule type="cellIs" dxfId="26" priority="4" stopIfTrue="1" operator="equal">
      <formula>"domingo"</formula>
    </cfRule>
  </conditionalFormatting>
  <conditionalFormatting sqref="E7">
    <cfRule type="cellIs" dxfId="25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7030A0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594</v>
      </c>
      <c r="C3" s="136"/>
      <c r="D3" s="136"/>
      <c r="E3" s="136"/>
      <c r="F3" s="136"/>
      <c r="G3" s="136"/>
      <c r="H3" s="136"/>
    </row>
    <row r="4" spans="2:8" ht="15">
      <c r="B4" s="137" t="str">
        <f>dezembro!D3</f>
        <v>Dezembro de 2016</v>
      </c>
      <c r="C4" s="137"/>
      <c r="D4" s="137"/>
      <c r="E4" s="137"/>
      <c r="F4" s="137"/>
      <c r="G4" s="137"/>
      <c r="H4" s="137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[1]Rdez!$E$8</f>
        <v>26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COUNTIF(dezembro!N6:N51,"Plano Anual")-E7</f>
        <v>2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28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COUNTIF(dezembro!N6:N51,"Extra Plano")</f>
        <v>0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28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COUNTIF(dezembro!T6:T51,"Plano AnualRealizada")</f>
        <v>28</v>
      </c>
      <c r="F18" s="86">
        <f>COUNTIF(dezembro!T6:T51,"Extra PlanoRealizada")</f>
        <v>0</v>
      </c>
      <c r="G18" s="107">
        <f>SUM(E18+F18)</f>
        <v>28</v>
      </c>
      <c r="H18" s="116"/>
    </row>
    <row r="19" spans="2:8">
      <c r="B19" s="116"/>
      <c r="C19" s="83" t="s">
        <v>513</v>
      </c>
      <c r="D19" s="84"/>
      <c r="E19" s="85">
        <f>COUNTIF(dezembro!T6:T51,"Plano AnualCancelada")</f>
        <v>0</v>
      </c>
      <c r="F19" s="86">
        <f>COUNTIF(dezembro!T6:T51,"Extra PlanoCancelada")</f>
        <v>0</v>
      </c>
      <c r="G19" s="107">
        <f>SUM(E19+F19)</f>
        <v>0</v>
      </c>
      <c r="H19" s="116"/>
    </row>
    <row r="20" spans="2:8">
      <c r="B20" s="116"/>
      <c r="C20" s="83" t="s">
        <v>22</v>
      </c>
      <c r="D20" s="84"/>
      <c r="E20" s="85">
        <f>COUNTIF(dezembro!T6:T51,"Plano AnualPor definir")</f>
        <v>0</v>
      </c>
      <c r="F20" s="86">
        <f>COUNTIF(dezembro!T6:T51,"Extra PlanoPor definir")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COUNTIF(dezembro!T6:T51,"Plano AnualDefinida")</f>
        <v>0</v>
      </c>
      <c r="F21" s="86">
        <f>COUNTIF(dezembro!T6:T51,"Extra PlanoDefinida")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COUNTIF(dezembro!U6:U51,"Plano AnualAção Social")</f>
        <v>1</v>
      </c>
      <c r="F24" s="90">
        <f>COUNTIF(dezembro!U6:U51,"Extra PlanoAção Social")</f>
        <v>0</v>
      </c>
      <c r="G24" s="107">
        <f>SUM(E24+F24)</f>
        <v>1</v>
      </c>
      <c r="H24" s="116"/>
    </row>
    <row r="25" spans="2:8">
      <c r="B25" s="116"/>
      <c r="C25" s="96" t="s">
        <v>14</v>
      </c>
      <c r="D25" s="88"/>
      <c r="E25" s="89">
        <f>COUNTIF(dezembro!U6:U51,"Plano AnualBiblioteca")</f>
        <v>7</v>
      </c>
      <c r="F25" s="90">
        <f>COUNTIF(dezembro!U6:U51,"Extra PlanoBiblioteca")</f>
        <v>0</v>
      </c>
      <c r="G25" s="107">
        <f t="shared" ref="G25:G34" si="0">SUM(E25+F25)</f>
        <v>7</v>
      </c>
      <c r="H25" s="116"/>
    </row>
    <row r="26" spans="2:8">
      <c r="B26" s="116"/>
      <c r="C26" s="96" t="s">
        <v>15</v>
      </c>
      <c r="D26" s="88"/>
      <c r="E26" s="89">
        <f>COUNTIF(dezembro!U6:U51,"Plano AnualCinema")</f>
        <v>8</v>
      </c>
      <c r="F26" s="90">
        <f>COUNTIF(dezembro!U6:U51,"Extra PlanoCinema")</f>
        <v>0</v>
      </c>
      <c r="G26" s="107">
        <f t="shared" si="0"/>
        <v>8</v>
      </c>
      <c r="H26" s="116"/>
    </row>
    <row r="27" spans="2:8">
      <c r="B27" s="116"/>
      <c r="C27" s="96" t="s">
        <v>153</v>
      </c>
      <c r="D27" s="88"/>
      <c r="E27" s="89">
        <f>COUNTIF(dezembro!U6:U51,"Plano AnualCultura")</f>
        <v>5</v>
      </c>
      <c r="F27" s="90">
        <f>COUNTIF(dezembro!U6:U51,"Extra PlanoCultura")</f>
        <v>0</v>
      </c>
      <c r="G27" s="107">
        <f>SUM(E27+F27)</f>
        <v>5</v>
      </c>
      <c r="H27" s="116"/>
    </row>
    <row r="28" spans="2:8">
      <c r="B28" s="116"/>
      <c r="C28" s="96" t="s">
        <v>11</v>
      </c>
      <c r="D28" s="88"/>
      <c r="E28" s="89">
        <f>COUNTIF(dezembro!U6:U51,"Plano AnualDesporto")</f>
        <v>1</v>
      </c>
      <c r="F28" s="90">
        <f>COUNTIF(dezembro!U6:U51,"Extra PlanoDesporto")</f>
        <v>0</v>
      </c>
      <c r="G28" s="107">
        <f t="shared" si="0"/>
        <v>1</v>
      </c>
      <c r="H28" s="116"/>
    </row>
    <row r="29" spans="2:8">
      <c r="B29" s="116"/>
      <c r="C29" s="96" t="s">
        <v>18</v>
      </c>
      <c r="D29" s="88"/>
      <c r="E29" s="89">
        <f>COUNTIF(dezembro!U6:U51,"Plano AnualDiv. Externo")</f>
        <v>2</v>
      </c>
      <c r="F29" s="90">
        <f>COUNTIF(dezembro!U6:U51,"Extra PlanoDiv. Externo")</f>
        <v>0</v>
      </c>
      <c r="G29" s="107">
        <f t="shared" si="0"/>
        <v>2</v>
      </c>
      <c r="H29" s="116"/>
    </row>
    <row r="30" spans="2:8">
      <c r="B30" s="116"/>
      <c r="C30" s="96" t="s">
        <v>17</v>
      </c>
      <c r="D30" s="88"/>
      <c r="E30" s="89">
        <f>COUNTIF(dezembro!U6:U51,"Plano AnualDiv. Interno")</f>
        <v>1</v>
      </c>
      <c r="F30" s="90">
        <f>COUNTIF(dezembro!U6:U51,"Extra PlanoDiv. Interno")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COUNTIF(dezembro!U6:U51,"Plano AnualEducação")</f>
        <v>1</v>
      </c>
      <c r="F31" s="90">
        <f>COUNTIF(dezembro!U6:U51,"Extra PlanoEducação")</f>
        <v>0</v>
      </c>
      <c r="G31" s="107">
        <f>SUM(E31+F31)</f>
        <v>1</v>
      </c>
      <c r="H31" s="116"/>
    </row>
    <row r="32" spans="2:8">
      <c r="B32" s="116"/>
      <c r="C32" s="96" t="s">
        <v>16</v>
      </c>
      <c r="D32" s="88"/>
      <c r="E32" s="89">
        <f>COUNTIF(dezembro!U6:U51,"Plano AnualEspetáculo")</f>
        <v>0</v>
      </c>
      <c r="F32" s="90">
        <f>COUNTIF(dezembro!U6:U51,"Extra PlanoEspetáculo")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COUNTIF(dezembro!U6:U51,"Plano AnualMuseu")</f>
        <v>0</v>
      </c>
      <c r="F33" s="90">
        <f>COUNTIF(dezembro!U6:U51,"Extra PlanoMuseu")</f>
        <v>0</v>
      </c>
      <c r="G33" s="107">
        <f t="shared" si="0"/>
        <v>0</v>
      </c>
      <c r="H33" s="116"/>
    </row>
    <row r="34" spans="2:8">
      <c r="B34" s="116"/>
      <c r="C34" s="97" t="s">
        <v>12</v>
      </c>
      <c r="D34" s="88"/>
      <c r="E34" s="85">
        <f>COUNTIF(dezembro!U6:U51,"Plano AnualTurismo")</f>
        <v>2</v>
      </c>
      <c r="F34" s="86">
        <f>COUNTIF(dezembro!U6:U51,"Extra PlanoTurismo")</f>
        <v>0</v>
      </c>
      <c r="G34" s="107">
        <f t="shared" si="0"/>
        <v>2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password="9E03" sheet="1" objects="1" scenarios="1" selectLockedCells="1" selectUnlockedCells="1"/>
  <mergeCells count="5">
    <mergeCell ref="B13:C13"/>
    <mergeCell ref="B3:H3"/>
    <mergeCell ref="B4:H4"/>
    <mergeCell ref="B7:C7"/>
    <mergeCell ref="B9:C9"/>
  </mergeCells>
  <conditionalFormatting sqref="F18:F21 F13 F24:F34">
    <cfRule type="cellIs" dxfId="24" priority="7" stopIfTrue="1" operator="equal">
      <formula>0</formula>
    </cfRule>
  </conditionalFormatting>
  <conditionalFormatting sqref="G24:G34 G18:G21 G15">
    <cfRule type="cellIs" dxfId="23" priority="6" stopIfTrue="1" operator="equal">
      <formula>0</formula>
    </cfRule>
  </conditionalFormatting>
  <conditionalFormatting sqref="E18:E21 E24:E34 E7 G11 E9">
    <cfRule type="cellIs" dxfId="22" priority="5" stopIfTrue="1" operator="equal">
      <formula>0</formula>
    </cfRule>
  </conditionalFormatting>
  <conditionalFormatting sqref="C47:D47">
    <cfRule type="cellIs" dxfId="21" priority="4" stopIfTrue="1" operator="equal">
      <formula>"domingo"</formula>
    </cfRule>
  </conditionalFormatting>
  <conditionalFormatting sqref="E7">
    <cfRule type="cellIs" dxfId="20" priority="1" stopIfTrue="1" operator="equal">
      <formula>0</formula>
    </cfRule>
  </conditionalFormatting>
  <pageMargins left="0.92" right="0.74" top="1.62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B3:H36"/>
  <sheetViews>
    <sheetView showGridLines="0" zoomScale="90" zoomScaleNormal="90" workbookViewId="0">
      <selection activeCell="K32" sqref="K32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516</v>
      </c>
      <c r="C3" s="136"/>
      <c r="D3" s="136"/>
      <c r="E3" s="136"/>
      <c r="F3" s="136"/>
      <c r="G3" s="136"/>
      <c r="H3" s="136"/>
    </row>
    <row r="4" spans="2:8" ht="18.75">
      <c r="B4" s="140" t="s">
        <v>517</v>
      </c>
      <c r="C4" s="140"/>
      <c r="D4" s="140"/>
      <c r="E4" s="140"/>
      <c r="F4" s="140"/>
      <c r="G4" s="140"/>
      <c r="H4" s="140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SUM(Rjan!E7+Rfev!E7+Rmar!E7)</f>
        <v>99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SUM(Rjan!E9+Rfev!E9+Rmar!E9)</f>
        <v>41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140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SUM(Rjan!F13+Rfev!F13+Rmar!F13)</f>
        <v>26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166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SUM(Rjan!E18+Rfev!E18+Rmar!E18)</f>
        <v>138</v>
      </c>
      <c r="F18" s="86">
        <f>SUM(Rjan!F18+Rfev!F18+Rmar!F18)</f>
        <v>26</v>
      </c>
      <c r="G18" s="107">
        <f>SUM(E18+F18)</f>
        <v>164</v>
      </c>
      <c r="H18" s="116"/>
    </row>
    <row r="19" spans="2:8">
      <c r="B19" s="116"/>
      <c r="C19" s="83" t="s">
        <v>513</v>
      </c>
      <c r="D19" s="84"/>
      <c r="E19" s="85">
        <f>SUM(Rjan!E19+Rfev!E19+Rmar!E19)</f>
        <v>2</v>
      </c>
      <c r="F19" s="86">
        <f>SUM(Rjan!F19+Rfev!F19+Rmar!F19)</f>
        <v>0</v>
      </c>
      <c r="G19" s="107">
        <f>SUM(E19+F19)</f>
        <v>2</v>
      </c>
      <c r="H19" s="116"/>
    </row>
    <row r="20" spans="2:8">
      <c r="B20" s="116"/>
      <c r="C20" s="83" t="s">
        <v>22</v>
      </c>
      <c r="D20" s="84"/>
      <c r="E20" s="85">
        <f>SUM(Rjan!E20+Rfev!E20+Rmar!E20)</f>
        <v>0</v>
      </c>
      <c r="F20" s="86">
        <f>SUM(Rjan!F20+Rfev!F20+Rmar!F20)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SUM(Rjan!E21+Rfev!E21+Rmar!E21)</f>
        <v>0</v>
      </c>
      <c r="F21" s="86">
        <f>SUM(Rjan!F21+Rfev!F21+Rmar!F21)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SUM(Rjan!E24+Rfev!E24+Rmar!E24)</f>
        <v>3</v>
      </c>
      <c r="F24" s="90">
        <f>SUM(Rjan!F24+Rfev!F24+Rmar!F24)</f>
        <v>1</v>
      </c>
      <c r="G24" s="107">
        <f>SUM(E24+F24)</f>
        <v>4</v>
      </c>
      <c r="H24" s="116"/>
    </row>
    <row r="25" spans="2:8">
      <c r="B25" s="116"/>
      <c r="C25" s="96" t="s">
        <v>14</v>
      </c>
      <c r="D25" s="88"/>
      <c r="E25" s="89">
        <f>SUM(Rjan!E25+Rfev!E25+Rmar!E25)</f>
        <v>51</v>
      </c>
      <c r="F25" s="90">
        <f>SUM(Rjan!F25+Rfev!F25+Rmar!F25)</f>
        <v>0</v>
      </c>
      <c r="G25" s="107">
        <f t="shared" ref="G25:G34" si="0">SUM(E25+F25)</f>
        <v>51</v>
      </c>
      <c r="H25" s="116"/>
    </row>
    <row r="26" spans="2:8">
      <c r="B26" s="116"/>
      <c r="C26" s="96" t="s">
        <v>15</v>
      </c>
      <c r="D26" s="88"/>
      <c r="E26" s="89">
        <f>SUM(Rjan!E26+Rfev!E26+Rmar!E26)</f>
        <v>26</v>
      </c>
      <c r="F26" s="90">
        <f>SUM(Rjan!F26+Rfev!F26+Rmar!F26)</f>
        <v>0</v>
      </c>
      <c r="G26" s="107">
        <f t="shared" si="0"/>
        <v>26</v>
      </c>
      <c r="H26" s="116"/>
    </row>
    <row r="27" spans="2:8">
      <c r="B27" s="116"/>
      <c r="C27" s="96" t="s">
        <v>153</v>
      </c>
      <c r="D27" s="88"/>
      <c r="E27" s="89">
        <f>SUM(Rjan!E27+Rfev!E27+Rmar!E27)</f>
        <v>19</v>
      </c>
      <c r="F27" s="90">
        <f>SUM(Rjan!F27+Rfev!F27+Rmar!F27)</f>
        <v>2</v>
      </c>
      <c r="G27" s="107">
        <f>SUM(E27+F27)</f>
        <v>21</v>
      </c>
      <c r="H27" s="116"/>
    </row>
    <row r="28" spans="2:8">
      <c r="B28" s="116"/>
      <c r="C28" s="96" t="s">
        <v>11</v>
      </c>
      <c r="D28" s="88"/>
      <c r="E28" s="89">
        <f>SUM(Rjan!E28+Rfev!E28+Rmar!E28)</f>
        <v>7</v>
      </c>
      <c r="F28" s="90">
        <f>SUM(Rjan!F28+Rfev!F28+Rmar!F28)</f>
        <v>3</v>
      </c>
      <c r="G28" s="107">
        <f t="shared" si="0"/>
        <v>10</v>
      </c>
      <c r="H28" s="116"/>
    </row>
    <row r="29" spans="2:8">
      <c r="B29" s="116"/>
      <c r="C29" s="96" t="s">
        <v>18</v>
      </c>
      <c r="D29" s="88"/>
      <c r="E29" s="89">
        <f>SUM(Rjan!E29+Rfev!E29+Rmar!E29)</f>
        <v>14</v>
      </c>
      <c r="F29" s="90">
        <f>SUM(Rjan!F29+Rfev!F29+Rmar!F29)</f>
        <v>11</v>
      </c>
      <c r="G29" s="107">
        <f t="shared" si="0"/>
        <v>25</v>
      </c>
      <c r="H29" s="116"/>
    </row>
    <row r="30" spans="2:8">
      <c r="B30" s="116"/>
      <c r="C30" s="96" t="s">
        <v>17</v>
      </c>
      <c r="D30" s="88"/>
      <c r="E30" s="89">
        <f>SUM(Rjan!E30+Rfev!E30+Rmar!E30)</f>
        <v>1</v>
      </c>
      <c r="F30" s="90">
        <f>SUM(Rjan!F30+Rfev!F30+Rmar!F30)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SUM(Rjan!E31+Rfev!E31+Rmar!E31)</f>
        <v>0</v>
      </c>
      <c r="F31" s="90">
        <f>SUM(Rjan!F31+Rfev!F31+Rmar!F31)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SUM(Rjan!E32+Rfev!E32+Rmar!E32)</f>
        <v>0</v>
      </c>
      <c r="F32" s="90">
        <f>SUM(Rjan!F32+Rfev!F32+Rmar!F32)</f>
        <v>1</v>
      </c>
      <c r="G32" s="107">
        <f t="shared" si="0"/>
        <v>1</v>
      </c>
      <c r="H32" s="116"/>
    </row>
    <row r="33" spans="2:8">
      <c r="B33" s="116"/>
      <c r="C33" s="96" t="s">
        <v>13</v>
      </c>
      <c r="D33" s="88"/>
      <c r="E33" s="89">
        <f>SUM(Rjan!E33+Rfev!E33+Rmar!E33)</f>
        <v>6</v>
      </c>
      <c r="F33" s="90">
        <f>SUM(Rjan!F33+Rfev!F33+Rmar!F33)</f>
        <v>7</v>
      </c>
      <c r="G33" s="107">
        <f t="shared" si="0"/>
        <v>13</v>
      </c>
      <c r="H33" s="116"/>
    </row>
    <row r="34" spans="2:8">
      <c r="B34" s="116"/>
      <c r="C34" s="97" t="s">
        <v>12</v>
      </c>
      <c r="D34" s="88"/>
      <c r="E34" s="85">
        <f>SUM(Rjan!E34+Rfev!E34+Rmar!E34)</f>
        <v>13</v>
      </c>
      <c r="F34" s="86">
        <f>SUM(Rjan!F34+Rfev!F34+Rmar!F34)</f>
        <v>1</v>
      </c>
      <c r="G34" s="107">
        <f t="shared" si="0"/>
        <v>14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selectLockedCells="1" selectUnlockedCells="1"/>
  <mergeCells count="5">
    <mergeCell ref="B13:C13"/>
    <mergeCell ref="B3:H3"/>
    <mergeCell ref="B4:H4"/>
    <mergeCell ref="B7:C7"/>
    <mergeCell ref="B9:C9"/>
  </mergeCells>
  <conditionalFormatting sqref="F13 F18:F21 F24:F34">
    <cfRule type="cellIs" dxfId="19" priority="6" stopIfTrue="1" operator="equal">
      <formula>0</formula>
    </cfRule>
  </conditionalFormatting>
  <conditionalFormatting sqref="G24:G34 G18:G21 G15">
    <cfRule type="cellIs" dxfId="18" priority="5" stopIfTrue="1" operator="equal">
      <formula>0</formula>
    </cfRule>
  </conditionalFormatting>
  <conditionalFormatting sqref="E18:E21 E24:E34 E7 G11 E9">
    <cfRule type="cellIs" dxfId="17" priority="4" stopIfTrue="1" operator="equal">
      <formula>0</formula>
    </cfRule>
  </conditionalFormatting>
  <conditionalFormatting sqref="C47:D47">
    <cfRule type="cellIs" dxfId="16" priority="3" stopIfTrue="1" operator="equal">
      <formula>"domingo"</formula>
    </cfRule>
  </conditionalFormatting>
  <pageMargins left="0.92" right="0.74" top="1.62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516</v>
      </c>
      <c r="C3" s="136"/>
      <c r="D3" s="136"/>
      <c r="E3" s="136"/>
      <c r="F3" s="136"/>
      <c r="G3" s="136"/>
      <c r="H3" s="136"/>
    </row>
    <row r="4" spans="2:8" ht="18.75">
      <c r="B4" s="140" t="s">
        <v>518</v>
      </c>
      <c r="C4" s="140"/>
      <c r="D4" s="140"/>
      <c r="E4" s="140"/>
      <c r="F4" s="140"/>
      <c r="G4" s="140"/>
      <c r="H4" s="140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SUM(Rabr!E7+Rmai!E7+Rjun!E7)</f>
        <v>135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SUM(Rabr!E9+Rmai!E9+Rjun!E9)</f>
        <v>73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208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SUM(Rabr!F13+Rmai!F13+Rjun!F13)</f>
        <v>27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235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SUM(Rabr!E18+Rmai!E18+Rjun!E18)</f>
        <v>200</v>
      </c>
      <c r="F18" s="86">
        <f>SUM(Rabr!F18+Rmai!F18+Rjun!F18)</f>
        <v>24</v>
      </c>
      <c r="G18" s="107">
        <f>SUM(E18+F18)</f>
        <v>224</v>
      </c>
      <c r="H18" s="116"/>
    </row>
    <row r="19" spans="2:8">
      <c r="B19" s="116"/>
      <c r="C19" s="83" t="s">
        <v>513</v>
      </c>
      <c r="D19" s="84"/>
      <c r="E19" s="85">
        <f>SUM(Rabr!E19+Rmai!E19+Rjun!E19)</f>
        <v>8</v>
      </c>
      <c r="F19" s="86">
        <f>SUM(Rabr!F19+Rmai!F19+Rjun!F19)</f>
        <v>3</v>
      </c>
      <c r="G19" s="107">
        <f>SUM(E19+F19)</f>
        <v>11</v>
      </c>
      <c r="H19" s="116"/>
    </row>
    <row r="20" spans="2:8">
      <c r="B20" s="116"/>
      <c r="C20" s="83" t="s">
        <v>22</v>
      </c>
      <c r="D20" s="84"/>
      <c r="E20" s="85">
        <f>SUM(Rabr!E20+Rmai!E20+Rjun!E20)</f>
        <v>0</v>
      </c>
      <c r="F20" s="86">
        <f>SUM(Rabr!F20+Rmai!F20+Rjun!F20)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SUM(Rabr!E21+Rmai!E21+Rjun!E21)</f>
        <v>0</v>
      </c>
      <c r="F21" s="86">
        <f>SUM(Rabr!F21+Rmai!F21+Rjun!F21)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SUM(Rabr!E24+Rmai!E24+Rjun!E24)</f>
        <v>3</v>
      </c>
      <c r="F24" s="90">
        <f>SUM(Rabr!F24+Rmai!F24+Rjun!F24)</f>
        <v>0</v>
      </c>
      <c r="G24" s="107">
        <f>SUM(E24+F24)</f>
        <v>3</v>
      </c>
      <c r="H24" s="116"/>
    </row>
    <row r="25" spans="2:8">
      <c r="B25" s="116"/>
      <c r="C25" s="96" t="s">
        <v>14</v>
      </c>
      <c r="D25" s="88"/>
      <c r="E25" s="89">
        <f>SUM(Rabr!E25+Rmai!E25+Rjun!E25)</f>
        <v>61</v>
      </c>
      <c r="F25" s="90">
        <f>SUM(Rabr!F25+Rmai!F25+Rjun!F25)</f>
        <v>1</v>
      </c>
      <c r="G25" s="107">
        <f t="shared" ref="G25:G34" si="0">SUM(E25+F25)</f>
        <v>62</v>
      </c>
      <c r="H25" s="116"/>
    </row>
    <row r="26" spans="2:8">
      <c r="B26" s="116"/>
      <c r="C26" s="96" t="s">
        <v>15</v>
      </c>
      <c r="D26" s="88"/>
      <c r="E26" s="89">
        <f>SUM(Rabr!E26+Rmai!E26+Rjun!E26)</f>
        <v>31</v>
      </c>
      <c r="F26" s="90">
        <f>SUM(Rabr!F26+Rmai!F26+Rjun!F26)</f>
        <v>1</v>
      </c>
      <c r="G26" s="107">
        <f t="shared" si="0"/>
        <v>32</v>
      </c>
      <c r="H26" s="116"/>
    </row>
    <row r="27" spans="2:8">
      <c r="B27" s="116"/>
      <c r="C27" s="96" t="s">
        <v>153</v>
      </c>
      <c r="D27" s="88"/>
      <c r="E27" s="89">
        <f>SUM(Rabr!E27+Rmai!E27+Rjun!E27)</f>
        <v>29</v>
      </c>
      <c r="F27" s="90">
        <f>SUM(Rabr!F27+Rmai!F27+Rjun!F27)</f>
        <v>5</v>
      </c>
      <c r="G27" s="107">
        <f>SUM(E27+F27)</f>
        <v>34</v>
      </c>
      <c r="H27" s="116"/>
    </row>
    <row r="28" spans="2:8">
      <c r="B28" s="116"/>
      <c r="C28" s="96" t="s">
        <v>11</v>
      </c>
      <c r="D28" s="88"/>
      <c r="E28" s="89">
        <f>SUM(Rabr!E28+Rmai!E28+Rjun!E28)</f>
        <v>34</v>
      </c>
      <c r="F28" s="90">
        <f>SUM(Rabr!F28+Rmai!F28+Rjun!F28)</f>
        <v>5</v>
      </c>
      <c r="G28" s="107">
        <f t="shared" si="0"/>
        <v>39</v>
      </c>
      <c r="H28" s="116"/>
    </row>
    <row r="29" spans="2:8">
      <c r="B29" s="116"/>
      <c r="C29" s="96" t="s">
        <v>18</v>
      </c>
      <c r="D29" s="88"/>
      <c r="E29" s="89">
        <f>SUM(Rabr!E29+Rmai!E29+Rjun!E29)</f>
        <v>24</v>
      </c>
      <c r="F29" s="90">
        <f>SUM(Rabr!F29+Rmai!F29+Rjun!F29)</f>
        <v>13</v>
      </c>
      <c r="G29" s="107">
        <f t="shared" si="0"/>
        <v>37</v>
      </c>
      <c r="H29" s="116"/>
    </row>
    <row r="30" spans="2:8">
      <c r="B30" s="116"/>
      <c r="C30" s="96" t="s">
        <v>17</v>
      </c>
      <c r="D30" s="88"/>
      <c r="E30" s="89">
        <f>SUM(Rabr!E30+Rmai!E30+Rjun!E30)</f>
        <v>7</v>
      </c>
      <c r="F30" s="90">
        <f>SUM(Rabr!F30+Rmai!F30+Rjun!F30)</f>
        <v>1</v>
      </c>
      <c r="G30" s="107">
        <f t="shared" si="0"/>
        <v>8</v>
      </c>
      <c r="H30" s="116"/>
    </row>
    <row r="31" spans="2:8">
      <c r="B31" s="116"/>
      <c r="C31" s="96" t="s">
        <v>152</v>
      </c>
      <c r="D31" s="88"/>
      <c r="E31" s="89">
        <f>SUM(Rabr!E31+Rmai!E31+Rjun!E31)</f>
        <v>5</v>
      </c>
      <c r="F31" s="90">
        <f>SUM(Rabr!F31+Rmai!F31+Rjun!F31)</f>
        <v>0</v>
      </c>
      <c r="G31" s="107">
        <f>SUM(E31+F31)</f>
        <v>5</v>
      </c>
      <c r="H31" s="116"/>
    </row>
    <row r="32" spans="2:8">
      <c r="B32" s="116"/>
      <c r="C32" s="96" t="s">
        <v>16</v>
      </c>
      <c r="D32" s="88"/>
      <c r="E32" s="89">
        <f>SUM(Rabr!E32+Rmai!E32+Rjun!E32)</f>
        <v>0</v>
      </c>
      <c r="F32" s="90">
        <f>SUM(Rabr!F32+Rmai!F32+Rjun!F32)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SUM(Rabr!E33+Rmai!E33+Rjun!E33)</f>
        <v>6</v>
      </c>
      <c r="F33" s="90">
        <f>SUM(Rabr!F33+Rmai!F33+Rjun!F33)</f>
        <v>1</v>
      </c>
      <c r="G33" s="107">
        <f t="shared" si="0"/>
        <v>7</v>
      </c>
      <c r="H33" s="116"/>
    </row>
    <row r="34" spans="2:8">
      <c r="B34" s="116"/>
      <c r="C34" s="97" t="s">
        <v>12</v>
      </c>
      <c r="D34" s="88"/>
      <c r="E34" s="85">
        <f>SUM(Rabr!E34+Rmai!E34+Rjun!E34)</f>
        <v>8</v>
      </c>
      <c r="F34" s="86">
        <f>SUM(Rabr!F34+Rmai!F34+Rjun!F34)</f>
        <v>0</v>
      </c>
      <c r="G34" s="107">
        <f t="shared" si="0"/>
        <v>8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selectLockedCells="1" selectUnlockedCells="1"/>
  <mergeCells count="5">
    <mergeCell ref="B13:C13"/>
    <mergeCell ref="B3:H3"/>
    <mergeCell ref="B4:H4"/>
    <mergeCell ref="B7:C7"/>
    <mergeCell ref="B9:C9"/>
  </mergeCells>
  <conditionalFormatting sqref="F13 F18:F21 F24:F34">
    <cfRule type="cellIs" dxfId="15" priority="6" stopIfTrue="1" operator="equal">
      <formula>0</formula>
    </cfRule>
  </conditionalFormatting>
  <conditionalFormatting sqref="G24:G34 G18:G21 G15">
    <cfRule type="cellIs" dxfId="14" priority="5" stopIfTrue="1" operator="equal">
      <formula>0</formula>
    </cfRule>
  </conditionalFormatting>
  <conditionalFormatting sqref="E18:E21 E24:E34 E7 G11 E9">
    <cfRule type="cellIs" dxfId="13" priority="4" stopIfTrue="1" operator="equal">
      <formula>0</formula>
    </cfRule>
  </conditionalFormatting>
  <conditionalFormatting sqref="C47:D47">
    <cfRule type="cellIs" dxfId="12" priority="3" stopIfTrue="1" operator="equal">
      <formula>"domingo"</formula>
    </cfRule>
  </conditionalFormatting>
  <pageMargins left="0.92" right="0.74" top="1.62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516</v>
      </c>
      <c r="C3" s="136"/>
      <c r="D3" s="136"/>
      <c r="E3" s="136"/>
      <c r="F3" s="136"/>
      <c r="G3" s="136"/>
      <c r="H3" s="136"/>
    </row>
    <row r="4" spans="2:8" ht="18.75">
      <c r="B4" s="140" t="s">
        <v>519</v>
      </c>
      <c r="C4" s="140"/>
      <c r="D4" s="140"/>
      <c r="E4" s="140"/>
      <c r="F4" s="140"/>
      <c r="G4" s="140"/>
      <c r="H4" s="140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SUM(Rjul!E7+Rago!E7+Rset!E7)</f>
        <v>73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SUM(Rjul!E9+Rago!E9+Rset!E9)</f>
        <v>16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89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SUM(Rjul!F13+Rago!F13+Rset!F13)</f>
        <v>9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98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SUM(Rjul!E18+Rago!E18+Rset!E18)</f>
        <v>83</v>
      </c>
      <c r="F18" s="86">
        <f>SUM(Rjul!F18+Rago!F18+Rset!F18)</f>
        <v>8</v>
      </c>
      <c r="G18" s="107">
        <f>SUM(E18+F18)</f>
        <v>91</v>
      </c>
      <c r="H18" s="116"/>
    </row>
    <row r="19" spans="2:8">
      <c r="B19" s="116"/>
      <c r="C19" s="83" t="s">
        <v>513</v>
      </c>
      <c r="D19" s="84"/>
      <c r="E19" s="85">
        <f>SUM(Rjul!E19+Rago!E19+Rset!E19)</f>
        <v>6</v>
      </c>
      <c r="F19" s="86">
        <f>SUM(Rjul!F19+Rago!F19+Rset!F19)</f>
        <v>1</v>
      </c>
      <c r="G19" s="107">
        <f>SUM(E19+F19)</f>
        <v>7</v>
      </c>
      <c r="H19" s="116"/>
    </row>
    <row r="20" spans="2:8">
      <c r="B20" s="116"/>
      <c r="C20" s="83" t="s">
        <v>22</v>
      </c>
      <c r="D20" s="84"/>
      <c r="E20" s="85">
        <f>SUM(Rjul!E20+Rago!E20+Rset!E20)</f>
        <v>0</v>
      </c>
      <c r="F20" s="86">
        <f>SUM(Rjul!F20+Rago!F20+Rset!F20)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SUM(Rjul!E21+Rago!E21+Rset!E21)</f>
        <v>0</v>
      </c>
      <c r="F21" s="86">
        <f>SUM(Rjul!F21+Rago!F21+Rset!F21)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SUM(Rjul!E24+Rago!E24+Rset!E24)</f>
        <v>2</v>
      </c>
      <c r="F24" s="90">
        <f>SUM(Rjul!F24+Rago!F24+Rset!F24)</f>
        <v>1</v>
      </c>
      <c r="G24" s="107">
        <f>SUM(E24+F24)</f>
        <v>3</v>
      </c>
      <c r="H24" s="116"/>
    </row>
    <row r="25" spans="2:8">
      <c r="B25" s="116"/>
      <c r="C25" s="96" t="s">
        <v>14</v>
      </c>
      <c r="D25" s="88"/>
      <c r="E25" s="89">
        <f>SUM(Rjul!E25+Rago!E25+Rset!E25)</f>
        <v>11</v>
      </c>
      <c r="F25" s="90">
        <f>SUM(Rjul!F25+Rago!F25+Rset!F25)</f>
        <v>0</v>
      </c>
      <c r="G25" s="107">
        <f t="shared" ref="G25:G34" si="0">SUM(E25+F25)</f>
        <v>11</v>
      </c>
      <c r="H25" s="116"/>
    </row>
    <row r="26" spans="2:8">
      <c r="B26" s="116"/>
      <c r="C26" s="96" t="s">
        <v>15</v>
      </c>
      <c r="D26" s="88"/>
      <c r="E26" s="89">
        <f>SUM(Rjul!E26+Rago!E26+Rset!E26)</f>
        <v>15</v>
      </c>
      <c r="F26" s="90">
        <f>SUM(Rjul!F26+Rago!F26+Rset!F26)</f>
        <v>0</v>
      </c>
      <c r="G26" s="107">
        <f t="shared" si="0"/>
        <v>15</v>
      </c>
      <c r="H26" s="116"/>
    </row>
    <row r="27" spans="2:8">
      <c r="B27" s="116"/>
      <c r="C27" s="96" t="s">
        <v>153</v>
      </c>
      <c r="D27" s="88"/>
      <c r="E27" s="89">
        <f>SUM(Rjul!E27+Rago!E27+Rset!E27)</f>
        <v>16</v>
      </c>
      <c r="F27" s="90">
        <f>SUM(Rjul!F27+Rago!F27+Rset!F27)</f>
        <v>1</v>
      </c>
      <c r="G27" s="107">
        <f>SUM(E27+F27)</f>
        <v>17</v>
      </c>
      <c r="H27" s="116"/>
    </row>
    <row r="28" spans="2:8">
      <c r="B28" s="116"/>
      <c r="C28" s="96" t="s">
        <v>11</v>
      </c>
      <c r="D28" s="88"/>
      <c r="E28" s="89">
        <f>SUM(Rjul!E28+Rago!E28+Rset!E28)</f>
        <v>28</v>
      </c>
      <c r="F28" s="90">
        <f>SUM(Rjul!F28+Rago!F28+Rset!F28)</f>
        <v>1</v>
      </c>
      <c r="G28" s="107">
        <f t="shared" si="0"/>
        <v>29</v>
      </c>
      <c r="H28" s="116"/>
    </row>
    <row r="29" spans="2:8">
      <c r="B29" s="116"/>
      <c r="C29" s="96" t="s">
        <v>18</v>
      </c>
      <c r="D29" s="88"/>
      <c r="E29" s="89">
        <f>SUM(Rjul!E29+Rago!E29+Rset!E29)</f>
        <v>6</v>
      </c>
      <c r="F29" s="90">
        <f>SUM(Rjul!F29+Rago!F29+Rset!F29)</f>
        <v>2</v>
      </c>
      <c r="G29" s="107">
        <f t="shared" si="0"/>
        <v>8</v>
      </c>
      <c r="H29" s="116"/>
    </row>
    <row r="30" spans="2:8">
      <c r="B30" s="116"/>
      <c r="C30" s="96" t="s">
        <v>17</v>
      </c>
      <c r="D30" s="88"/>
      <c r="E30" s="89">
        <f>SUM(Rjul!E30+Rago!E30+Rset!E30)</f>
        <v>1</v>
      </c>
      <c r="F30" s="90">
        <f>SUM(Rjul!F30+Rago!F30+Rset!F30)</f>
        <v>0</v>
      </c>
      <c r="G30" s="107">
        <f t="shared" si="0"/>
        <v>1</v>
      </c>
      <c r="H30" s="116"/>
    </row>
    <row r="31" spans="2:8">
      <c r="B31" s="116"/>
      <c r="C31" s="96" t="s">
        <v>152</v>
      </c>
      <c r="D31" s="88"/>
      <c r="E31" s="89">
        <f>SUM(Rjul!E31+Rago!E31+Rset!E31)</f>
        <v>0</v>
      </c>
      <c r="F31" s="90">
        <f>SUM(Rjul!F31+Rago!F31+Rset!F31)</f>
        <v>0</v>
      </c>
      <c r="G31" s="107">
        <f>SUM(E31+F31)</f>
        <v>0</v>
      </c>
      <c r="H31" s="116"/>
    </row>
    <row r="32" spans="2:8">
      <c r="B32" s="116"/>
      <c r="C32" s="96" t="s">
        <v>16</v>
      </c>
      <c r="D32" s="88"/>
      <c r="E32" s="89">
        <f>SUM(Rjul!E32+Rago!E32+Rset!E32)</f>
        <v>2</v>
      </c>
      <c r="F32" s="90">
        <f>SUM(Rjul!F32+Rago!F32+Rset!F32)</f>
        <v>3</v>
      </c>
      <c r="G32" s="107">
        <f t="shared" si="0"/>
        <v>5</v>
      </c>
      <c r="H32" s="116"/>
    </row>
    <row r="33" spans="2:8">
      <c r="B33" s="116"/>
      <c r="C33" s="96" t="s">
        <v>13</v>
      </c>
      <c r="D33" s="88"/>
      <c r="E33" s="89">
        <f>SUM(Rjul!E33+Rago!E33+Rset!E33)</f>
        <v>4</v>
      </c>
      <c r="F33" s="90">
        <f>SUM(Rjul!F33+Rago!F33+Rset!F33)</f>
        <v>1</v>
      </c>
      <c r="G33" s="107">
        <f t="shared" si="0"/>
        <v>5</v>
      </c>
      <c r="H33" s="116"/>
    </row>
    <row r="34" spans="2:8">
      <c r="B34" s="116"/>
      <c r="C34" s="97" t="s">
        <v>12</v>
      </c>
      <c r="D34" s="88"/>
      <c r="E34" s="85">
        <f>SUM(Rjul!E34+Rago!E34+Rset!E34)</f>
        <v>4</v>
      </c>
      <c r="F34" s="86">
        <f>SUM(Rjul!F34+Rago!F34+Rset!F34)</f>
        <v>0</v>
      </c>
      <c r="G34" s="107">
        <f t="shared" si="0"/>
        <v>4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selectLockedCells="1" selectUnlockedCells="1"/>
  <mergeCells count="5">
    <mergeCell ref="B13:C13"/>
    <mergeCell ref="B3:H3"/>
    <mergeCell ref="B4:H4"/>
    <mergeCell ref="B7:C7"/>
    <mergeCell ref="B9:C9"/>
  </mergeCells>
  <conditionalFormatting sqref="F13 F18:F21 F24:F34">
    <cfRule type="cellIs" dxfId="11" priority="6" stopIfTrue="1" operator="equal">
      <formula>0</formula>
    </cfRule>
  </conditionalFormatting>
  <conditionalFormatting sqref="G24:G34 G18:G21 G15">
    <cfRule type="cellIs" dxfId="10" priority="5" stopIfTrue="1" operator="equal">
      <formula>0</formula>
    </cfRule>
  </conditionalFormatting>
  <conditionalFormatting sqref="E18:E21 E24:E34 E7 G11 E9">
    <cfRule type="cellIs" dxfId="9" priority="4" stopIfTrue="1" operator="equal">
      <formula>0</formula>
    </cfRule>
  </conditionalFormatting>
  <conditionalFormatting sqref="C47:D47">
    <cfRule type="cellIs" dxfId="8" priority="3" stopIfTrue="1" operator="equal">
      <formula>"domingo"</formula>
    </cfRule>
  </conditionalFormatting>
  <pageMargins left="0.92" right="0.74" top="1.62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6"/>
  </sheetPr>
  <dimension ref="A2:U414"/>
  <sheetViews>
    <sheetView showGridLines="0" zoomScale="90" zoomScaleNormal="90" workbookViewId="0">
      <pane ySplit="5" topLeftCell="A48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503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56" t="str">
        <f t="shared" ref="A6:A12" si="0">IF(B6="","",)</f>
        <v/>
      </c>
      <c r="B6" s="57"/>
      <c r="C6" s="59" t="s">
        <v>139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:T12" si="1">CONCATENATE(N6,O6)</f>
        <v>Plano AnualRealizada</v>
      </c>
      <c r="U6" s="40" t="str">
        <f t="shared" ref="U6:U12" si="2">CONCATENATE(N6,H6)</f>
        <v>Plano AnualBiblioteca</v>
      </c>
    </row>
    <row r="7" spans="1:21" ht="15" customHeight="1">
      <c r="A7" s="56" t="str">
        <f t="shared" si="0"/>
        <v/>
      </c>
      <c r="B7" s="57"/>
      <c r="C7" s="59" t="s">
        <v>139</v>
      </c>
      <c r="D7" s="21">
        <v>1</v>
      </c>
      <c r="E7" s="18"/>
      <c r="F7" s="11" t="s">
        <v>5</v>
      </c>
      <c r="G7" s="7" t="s">
        <v>27</v>
      </c>
      <c r="H7" s="4" t="s">
        <v>14</v>
      </c>
      <c r="I7" s="73" t="s">
        <v>387</v>
      </c>
      <c r="J7" s="38"/>
      <c r="K7" s="38" t="s">
        <v>276</v>
      </c>
      <c r="L7" s="39">
        <v>35</v>
      </c>
      <c r="M7" s="26"/>
      <c r="N7" s="4" t="s">
        <v>20</v>
      </c>
      <c r="O7" s="23" t="s">
        <v>7</v>
      </c>
      <c r="P7" s="9" t="str">
        <f>IF(O7="Cancelada","Inserir o motivo",IF(O7="Alterada","Inserir o motivo",IF(O7="Definida","situação a alterar",IF(O7="","",IF(O7="Por definir","sem data marcada",IF(O7="Realizada","-----"))))))</f>
        <v>-----</v>
      </c>
      <c r="Q7" s="75"/>
      <c r="R7" s="64"/>
      <c r="T7" s="40" t="str">
        <f t="shared" si="1"/>
        <v>Plano AnualRealizada</v>
      </c>
      <c r="U7" s="40" t="str">
        <f t="shared" si="2"/>
        <v>Plano AnualBiblioteca</v>
      </c>
    </row>
    <row r="8" spans="1:21" ht="15" customHeight="1">
      <c r="A8" s="56" t="str">
        <f t="shared" si="0"/>
        <v/>
      </c>
      <c r="B8" s="57"/>
      <c r="C8" s="59" t="s">
        <v>139</v>
      </c>
      <c r="D8" s="21">
        <v>2</v>
      </c>
      <c r="E8" s="18"/>
      <c r="F8" s="11" t="s">
        <v>6</v>
      </c>
      <c r="G8" s="7" t="s">
        <v>27</v>
      </c>
      <c r="H8" s="4" t="s">
        <v>14</v>
      </c>
      <c r="I8" s="73" t="s">
        <v>387</v>
      </c>
      <c r="J8" s="38"/>
      <c r="K8" s="38" t="s">
        <v>276</v>
      </c>
      <c r="L8" s="39">
        <v>35</v>
      </c>
      <c r="M8" s="26"/>
      <c r="N8" s="4" t="s">
        <v>20</v>
      </c>
      <c r="O8" s="23" t="s">
        <v>7</v>
      </c>
      <c r="P8" s="9" t="str">
        <f>IF(O8="Cancelada","Inserir o motivo",IF(O8="Alterada","Inserir o motivo",IF(O8="Definida","situação a alterar",IF(O8="","",IF(O8="Por definir","sem data marcada",IF(O8="Realizada","-----"))))))</f>
        <v>-----</v>
      </c>
      <c r="Q8" s="75"/>
      <c r="R8" s="64"/>
      <c r="T8" s="40" t="str">
        <f t="shared" si="1"/>
        <v>Plano AnualRealizada</v>
      </c>
      <c r="U8" s="40" t="str">
        <f t="shared" si="2"/>
        <v>Plano AnualBiblioteca</v>
      </c>
    </row>
    <row r="9" spans="1:21" ht="15" customHeight="1">
      <c r="A9" s="56" t="str">
        <f t="shared" ref="A9" si="3">IF(B9="","",)</f>
        <v/>
      </c>
      <c r="B9" s="57"/>
      <c r="C9" s="59" t="s">
        <v>139</v>
      </c>
      <c r="D9" s="21">
        <v>3</v>
      </c>
      <c r="E9" s="18"/>
      <c r="F9" s="11" t="s">
        <v>0</v>
      </c>
      <c r="G9" s="7" t="s">
        <v>336</v>
      </c>
      <c r="H9" s="4" t="s">
        <v>14</v>
      </c>
      <c r="I9" s="73" t="s">
        <v>387</v>
      </c>
      <c r="J9" s="38"/>
      <c r="K9" s="38" t="s">
        <v>276</v>
      </c>
      <c r="L9" s="39">
        <v>40</v>
      </c>
      <c r="M9" s="26"/>
      <c r="N9" s="4" t="s">
        <v>20</v>
      </c>
      <c r="O9" s="23" t="s">
        <v>7</v>
      </c>
      <c r="P9" s="9" t="str">
        <f t="shared" ref="P9" si="4">IF(O9="Cancelada","Inserir o motivo",IF(O9="Alterada","Inserir o motivo",IF(O9="Definida","situação a alterar",IF(O9="","",IF(O9="Por definir","sem data marcada",IF(O9="Realizada","-----"))))))</f>
        <v>-----</v>
      </c>
      <c r="Q9" s="75"/>
      <c r="R9" s="64"/>
      <c r="T9" s="40" t="str">
        <f t="shared" ref="T9" si="5">CONCATENATE(N9,O9)</f>
        <v>Plano AnualRealizada</v>
      </c>
      <c r="U9" s="40" t="str">
        <f t="shared" ref="U9" si="6">CONCATENATE(N9,H9)</f>
        <v>Plano AnualBiblioteca</v>
      </c>
    </row>
    <row r="10" spans="1:21" ht="15" customHeight="1">
      <c r="A10" s="56" t="str">
        <f t="shared" si="0"/>
        <v/>
      </c>
      <c r="B10" s="57"/>
      <c r="C10" s="59" t="s">
        <v>139</v>
      </c>
      <c r="D10" s="21">
        <v>3</v>
      </c>
      <c r="E10" s="18" t="s">
        <v>104</v>
      </c>
      <c r="F10" s="11" t="s">
        <v>0</v>
      </c>
      <c r="G10" s="7" t="s">
        <v>557</v>
      </c>
      <c r="H10" s="4" t="s">
        <v>13</v>
      </c>
      <c r="I10" s="73" t="s">
        <v>414</v>
      </c>
      <c r="J10" s="38"/>
      <c r="K10" s="38" t="s">
        <v>276</v>
      </c>
      <c r="L10" s="39">
        <v>40</v>
      </c>
      <c r="M10" s="26"/>
      <c r="N10" s="4" t="s">
        <v>20</v>
      </c>
      <c r="O10" s="23" t="s">
        <v>7</v>
      </c>
      <c r="P10" s="9" t="str">
        <f>IF(O10="Cancelada","Inserir o motivo",IF(O10="Alterada","Inserir o motivo",IF(O10="Definida","situação a alterar",IF(O10="","",IF(O10="Por definir","sem data marcada",IF(O10="Realizada","-----"))))))</f>
        <v>-----</v>
      </c>
      <c r="Q10" s="75"/>
      <c r="R10" s="64"/>
      <c r="T10" s="40" t="str">
        <f t="shared" si="1"/>
        <v>Plano AnualRealizada</v>
      </c>
      <c r="U10" s="40" t="str">
        <f t="shared" si="2"/>
        <v>Plano AnualMuseu</v>
      </c>
    </row>
    <row r="11" spans="1:21" ht="15" customHeight="1">
      <c r="A11" s="56" t="str">
        <f t="shared" si="0"/>
        <v/>
      </c>
      <c r="B11" s="57"/>
      <c r="C11" s="59" t="s">
        <v>139</v>
      </c>
      <c r="D11" s="21">
        <v>3</v>
      </c>
      <c r="E11" s="18"/>
      <c r="F11" s="11" t="s">
        <v>0</v>
      </c>
      <c r="G11" s="7" t="s">
        <v>553</v>
      </c>
      <c r="H11" s="4" t="s">
        <v>14</v>
      </c>
      <c r="I11" s="73" t="s">
        <v>388</v>
      </c>
      <c r="J11" s="38"/>
      <c r="K11" s="38" t="s">
        <v>276</v>
      </c>
      <c r="L11" s="39">
        <v>40</v>
      </c>
      <c r="M11" s="26"/>
      <c r="N11" s="4" t="s">
        <v>20</v>
      </c>
      <c r="O11" s="23" t="s">
        <v>7</v>
      </c>
      <c r="P11" s="9" t="str">
        <f t="shared" ref="P11" si="7">IF(O11="Cancelada","Inserir o motivo",IF(O11="Alterada","Inserir o motivo",IF(O11="Definida","situação a alterar",IF(O11="","",IF(O11="Por definir","sem data marcada",IF(O11="Realizada","-----"))))))</f>
        <v>-----</v>
      </c>
      <c r="Q11" s="75"/>
      <c r="R11" s="64"/>
      <c r="T11" s="40" t="str">
        <f t="shared" si="1"/>
        <v>Plano AnualRealizada</v>
      </c>
      <c r="U11" s="40" t="str">
        <f t="shared" si="2"/>
        <v>Plano AnualBiblioteca</v>
      </c>
    </row>
    <row r="12" spans="1:21" ht="15" customHeight="1">
      <c r="A12" s="56" t="str">
        <f t="shared" si="0"/>
        <v/>
      </c>
      <c r="B12" s="57"/>
      <c r="C12" s="59" t="s">
        <v>139</v>
      </c>
      <c r="D12" s="21">
        <v>4</v>
      </c>
      <c r="E12" s="18"/>
      <c r="F12" s="11" t="s">
        <v>1</v>
      </c>
      <c r="G12" s="7" t="s">
        <v>550</v>
      </c>
      <c r="H12" s="4" t="s">
        <v>18</v>
      </c>
      <c r="I12" s="73" t="s">
        <v>447</v>
      </c>
      <c r="J12" s="38"/>
      <c r="K12" s="38" t="s">
        <v>276</v>
      </c>
      <c r="L12" s="39">
        <v>40</v>
      </c>
      <c r="M12" s="26"/>
      <c r="N12" s="4" t="s">
        <v>21</v>
      </c>
      <c r="O12" s="23" t="s">
        <v>7</v>
      </c>
      <c r="P12" s="9" t="str">
        <f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si="1"/>
        <v>Extra PlanoRealizada</v>
      </c>
      <c r="U12" s="40" t="str">
        <f t="shared" si="2"/>
        <v>Extra PlanoDiv. Externo</v>
      </c>
    </row>
    <row r="13" spans="1:21" ht="15" customHeight="1">
      <c r="A13" s="56" t="str">
        <f t="shared" ref="A13:A16" si="8">IF(B13="","",)</f>
        <v/>
      </c>
      <c r="B13" s="57"/>
      <c r="C13" s="59" t="s">
        <v>139</v>
      </c>
      <c r="D13" s="21">
        <v>5</v>
      </c>
      <c r="E13" s="18"/>
      <c r="F13" s="11" t="s">
        <v>2</v>
      </c>
      <c r="G13" s="7" t="s">
        <v>15</v>
      </c>
      <c r="H13" s="4" t="s">
        <v>15</v>
      </c>
      <c r="I13" s="73" t="s">
        <v>441</v>
      </c>
      <c r="J13" s="38"/>
      <c r="K13" s="38" t="s">
        <v>276</v>
      </c>
      <c r="L13" s="39">
        <v>500</v>
      </c>
      <c r="M13" s="26"/>
      <c r="N13" s="4" t="s">
        <v>20</v>
      </c>
      <c r="O13" s="23" t="s">
        <v>7</v>
      </c>
      <c r="P13" s="9" t="str">
        <f>IF(O13="Cancelada","Inserir o motivo",IF(O13="Alterada","Inserir o motivo",IF(O13="Definida","situação a alterar",IF(O13="","",IF(O13="Por definir","sem data marcada",IF(O13="Realizada","-----"))))))</f>
        <v>-----</v>
      </c>
      <c r="Q13" s="75"/>
      <c r="R13" s="64"/>
      <c r="T13" s="40" t="str">
        <f t="shared" ref="T13:T16" si="9">CONCATENATE(N13,O13)</f>
        <v>Plano AnualRealizada</v>
      </c>
      <c r="U13" s="40" t="str">
        <f t="shared" ref="U13:U16" si="10">CONCATENATE(N13,H13)</f>
        <v>Plano AnualCinema</v>
      </c>
    </row>
    <row r="14" spans="1:21" ht="15" customHeight="1">
      <c r="A14" s="56" t="str">
        <f t="shared" si="8"/>
        <v/>
      </c>
      <c r="B14" s="57"/>
      <c r="C14" s="59" t="s">
        <v>139</v>
      </c>
      <c r="D14" s="21">
        <v>5</v>
      </c>
      <c r="E14" s="18"/>
      <c r="F14" s="11" t="s">
        <v>2</v>
      </c>
      <c r="G14" s="7" t="s">
        <v>548</v>
      </c>
      <c r="H14" s="4" t="s">
        <v>18</v>
      </c>
      <c r="I14" s="73" t="s">
        <v>418</v>
      </c>
      <c r="J14" s="38"/>
      <c r="K14" s="38" t="s">
        <v>276</v>
      </c>
      <c r="L14" s="39">
        <v>500</v>
      </c>
      <c r="M14" s="26"/>
      <c r="N14" s="4" t="s">
        <v>20</v>
      </c>
      <c r="O14" s="23" t="s">
        <v>7</v>
      </c>
      <c r="P14" s="9" t="str">
        <f>IF(O14="Cancelada","Inserir o motivo",IF(O14="Alterada","Inserir o motivo",IF(O14="Definida","situação a alterar",IF(O14="","",IF(O14="Por definir","sem data marcada",IF(O14="Realizada","-----"))))))</f>
        <v>-----</v>
      </c>
      <c r="Q14" s="75"/>
      <c r="R14" s="64"/>
      <c r="T14" s="40" t="str">
        <f t="shared" si="9"/>
        <v>Plano AnualRealizada</v>
      </c>
      <c r="U14" s="40" t="str">
        <f t="shared" si="10"/>
        <v>Plano AnualDiv. Externo</v>
      </c>
    </row>
    <row r="15" spans="1:21" ht="15" customHeight="1">
      <c r="A15" s="56" t="str">
        <f t="shared" ref="A15" si="11">IF(B15="","",)</f>
        <v/>
      </c>
      <c r="B15" s="57"/>
      <c r="C15" s="59" t="s">
        <v>139</v>
      </c>
      <c r="D15" s="21">
        <v>6</v>
      </c>
      <c r="E15" s="18"/>
      <c r="F15" s="11" t="s">
        <v>3</v>
      </c>
      <c r="G15" s="7" t="s">
        <v>15</v>
      </c>
      <c r="H15" s="4" t="s">
        <v>15</v>
      </c>
      <c r="I15" s="73" t="s">
        <v>441</v>
      </c>
      <c r="J15" s="38"/>
      <c r="K15" s="38" t="s">
        <v>276</v>
      </c>
      <c r="L15" s="39">
        <v>500</v>
      </c>
      <c r="M15" s="26"/>
      <c r="N15" s="4" t="s">
        <v>20</v>
      </c>
      <c r="O15" s="23" t="s">
        <v>7</v>
      </c>
      <c r="P15" s="9" t="str">
        <f t="shared" ref="P15" si="12">IF(O15="Cancelada","Inserir o motivo",IF(O15="Alterada","Inserir o motivo",IF(O15="Definida","situação a alterar",IF(O15="","",IF(O15="Por definir","sem data marcada",IF(O15="Realizada","-----"))))))</f>
        <v>-----</v>
      </c>
      <c r="Q15" s="75"/>
      <c r="R15" s="64"/>
      <c r="T15" s="40" t="str">
        <f t="shared" ref="T15" si="13">CONCATENATE(N15,O15)</f>
        <v>Plano AnualRealizada</v>
      </c>
      <c r="U15" s="40" t="str">
        <f t="shared" ref="U15" si="14">CONCATENATE(N15,H15)</f>
        <v>Plano AnualCinema</v>
      </c>
    </row>
    <row r="16" spans="1:21" ht="15" customHeight="1">
      <c r="A16" s="56" t="str">
        <f t="shared" si="8"/>
        <v/>
      </c>
      <c r="B16" s="57"/>
      <c r="C16" s="59" t="s">
        <v>139</v>
      </c>
      <c r="D16" s="21">
        <v>6</v>
      </c>
      <c r="E16" s="18"/>
      <c r="F16" s="11" t="s">
        <v>3</v>
      </c>
      <c r="G16" s="7" t="s">
        <v>298</v>
      </c>
      <c r="H16" s="4" t="s">
        <v>11</v>
      </c>
      <c r="I16" s="73" t="s">
        <v>424</v>
      </c>
      <c r="J16" s="38"/>
      <c r="K16" s="38" t="s">
        <v>276</v>
      </c>
      <c r="L16" s="39">
        <v>500</v>
      </c>
      <c r="M16" s="26"/>
      <c r="N16" s="4" t="s">
        <v>20</v>
      </c>
      <c r="O16" s="23" t="s">
        <v>7</v>
      </c>
      <c r="P16" s="9" t="str">
        <f>IF(O16="Cancelada","Inserir o motivo",IF(O16="Alterada","Inserir o motivo",IF(O16="Definida","situação a alterar",IF(O16="","",IF(O16="Por definir","sem data marcada",IF(O16="Realizada","-----"))))))</f>
        <v>-----</v>
      </c>
      <c r="Q16" s="75"/>
      <c r="R16" s="64"/>
      <c r="T16" s="40" t="str">
        <f t="shared" si="9"/>
        <v>Plano AnualRealizada</v>
      </c>
      <c r="U16" s="40" t="str">
        <f t="shared" si="10"/>
        <v>Plano AnualDesporto</v>
      </c>
    </row>
    <row r="17" spans="1:21" ht="15" customHeight="1">
      <c r="A17" s="56" t="str">
        <f t="shared" ref="A17:A22" si="15">IF(B17="","",)</f>
        <v/>
      </c>
      <c r="B17" s="57"/>
      <c r="C17" s="59" t="s">
        <v>139</v>
      </c>
      <c r="D17" s="21">
        <v>6</v>
      </c>
      <c r="E17" s="18"/>
      <c r="F17" s="11" t="s">
        <v>3</v>
      </c>
      <c r="G17" s="7" t="s">
        <v>527</v>
      </c>
      <c r="H17" s="4" t="s">
        <v>13</v>
      </c>
      <c r="I17" s="73" t="s">
        <v>414</v>
      </c>
      <c r="J17" s="38"/>
      <c r="K17" s="38" t="s">
        <v>276</v>
      </c>
      <c r="L17" s="39">
        <v>500</v>
      </c>
      <c r="M17" s="26"/>
      <c r="N17" s="4" t="s">
        <v>21</v>
      </c>
      <c r="O17" s="23" t="s">
        <v>7</v>
      </c>
      <c r="P17" s="9" t="str">
        <f t="shared" ref="P17:P22" si="16"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 t="shared" ref="T17:T22" si="17">CONCATENATE(N17,O17)</f>
        <v>Extra PlanoRealizada</v>
      </c>
      <c r="U17" s="40" t="str">
        <f t="shared" ref="U17:U22" si="18">CONCATENATE(N17,H17)</f>
        <v>Extra PlanoMuseu</v>
      </c>
    </row>
    <row r="18" spans="1:21" ht="15" customHeight="1">
      <c r="A18" s="56" t="str">
        <f t="shared" si="15"/>
        <v/>
      </c>
      <c r="B18" s="57"/>
      <c r="C18" s="59" t="s">
        <v>139</v>
      </c>
      <c r="D18" s="21">
        <v>7</v>
      </c>
      <c r="E18" s="18"/>
      <c r="F18" s="11" t="s">
        <v>4</v>
      </c>
      <c r="G18" s="7" t="s">
        <v>298</v>
      </c>
      <c r="H18" s="4" t="s">
        <v>11</v>
      </c>
      <c r="I18" s="73" t="s">
        <v>424</v>
      </c>
      <c r="J18" s="38"/>
      <c r="K18" s="38" t="s">
        <v>276</v>
      </c>
      <c r="L18" s="39">
        <v>500</v>
      </c>
      <c r="M18" s="26"/>
      <c r="N18" s="4" t="s">
        <v>20</v>
      </c>
      <c r="O18" s="23" t="s">
        <v>7</v>
      </c>
      <c r="P18" s="9" t="str">
        <f t="shared" si="16"/>
        <v>-----</v>
      </c>
      <c r="Q18" s="75"/>
      <c r="R18" s="64"/>
      <c r="T18" s="40" t="str">
        <f t="shared" si="17"/>
        <v>Plano AnualRealizada</v>
      </c>
      <c r="U18" s="40" t="str">
        <f t="shared" si="18"/>
        <v>Plano AnualDesporto</v>
      </c>
    </row>
    <row r="19" spans="1:21" ht="15" customHeight="1">
      <c r="A19" s="56" t="str">
        <f t="shared" si="15"/>
        <v/>
      </c>
      <c r="B19" s="57"/>
      <c r="C19" s="59" t="s">
        <v>139</v>
      </c>
      <c r="D19" s="21">
        <v>8</v>
      </c>
      <c r="E19" s="18"/>
      <c r="F19" s="11" t="s">
        <v>5</v>
      </c>
      <c r="G19" s="7" t="s">
        <v>284</v>
      </c>
      <c r="H19" s="4" t="s">
        <v>75</v>
      </c>
      <c r="I19" s="73" t="s">
        <v>426</v>
      </c>
      <c r="J19" s="38"/>
      <c r="K19" s="38" t="s">
        <v>276</v>
      </c>
      <c r="L19" s="39">
        <v>500</v>
      </c>
      <c r="M19" s="26"/>
      <c r="N19" s="4" t="s">
        <v>20</v>
      </c>
      <c r="O19" s="23" t="s">
        <v>7</v>
      </c>
      <c r="P19" s="9" t="str">
        <f t="shared" si="16"/>
        <v>-----</v>
      </c>
      <c r="Q19" s="75"/>
      <c r="R19" s="64"/>
      <c r="T19" s="40" t="str">
        <f t="shared" si="17"/>
        <v>Plano AnualRealizada</v>
      </c>
      <c r="U19" s="40" t="str">
        <f t="shared" si="18"/>
        <v>Plano AnualAção Social</v>
      </c>
    </row>
    <row r="20" spans="1:21" ht="15" customHeight="1">
      <c r="A20" s="56" t="str">
        <f t="shared" si="15"/>
        <v/>
      </c>
      <c r="B20" s="57"/>
      <c r="C20" s="59" t="s">
        <v>139</v>
      </c>
      <c r="D20" s="21">
        <v>8</v>
      </c>
      <c r="E20" s="18"/>
      <c r="F20" s="11" t="s">
        <v>5</v>
      </c>
      <c r="G20" s="7" t="s">
        <v>553</v>
      </c>
      <c r="H20" s="4" t="s">
        <v>14</v>
      </c>
      <c r="I20" s="73" t="s">
        <v>388</v>
      </c>
      <c r="J20" s="38"/>
      <c r="K20" s="38" t="s">
        <v>276</v>
      </c>
      <c r="L20" s="39">
        <v>500</v>
      </c>
      <c r="M20" s="26"/>
      <c r="N20" s="4" t="s">
        <v>20</v>
      </c>
      <c r="O20" s="23" t="s">
        <v>7</v>
      </c>
      <c r="P20" s="9" t="str">
        <f t="shared" si="16"/>
        <v>-----</v>
      </c>
      <c r="Q20" s="75"/>
      <c r="R20" s="64"/>
      <c r="T20" s="40" t="str">
        <f t="shared" si="17"/>
        <v>Plano AnualRealizada</v>
      </c>
      <c r="U20" s="40" t="str">
        <f t="shared" si="18"/>
        <v>Plano AnualBiblioteca</v>
      </c>
    </row>
    <row r="21" spans="1:21" ht="15" customHeight="1">
      <c r="A21" s="56" t="str">
        <f t="shared" ref="A21" si="19">IF(B21="","",)</f>
        <v/>
      </c>
      <c r="B21" s="57"/>
      <c r="C21" s="59" t="s">
        <v>139</v>
      </c>
      <c r="D21" s="21">
        <v>9</v>
      </c>
      <c r="E21" s="18"/>
      <c r="F21" s="11" t="s">
        <v>6</v>
      </c>
      <c r="G21" s="7"/>
      <c r="H21" s="4"/>
      <c r="I21" s="73"/>
      <c r="J21" s="38"/>
      <c r="K21" s="38"/>
      <c r="L21" s="39"/>
      <c r="M21" s="26"/>
      <c r="N21" s="4"/>
      <c r="O21" s="23"/>
      <c r="P21" s="9" t="str">
        <f t="shared" ref="P21" si="20">IF(O21="Cancelada","Inserir o motivo",IF(O21="Alterada","Inserir o motivo",IF(O21="Definida","situação a alterar",IF(O21="","",IF(O21="Por definir","sem data marcada",IF(O21="Realizada","-----"))))))</f>
        <v/>
      </c>
      <c r="Q21" s="75"/>
      <c r="R21" s="64"/>
      <c r="T21" s="40" t="str">
        <f t="shared" ref="T21" si="21">CONCATENATE(N21,O21)</f>
        <v/>
      </c>
      <c r="U21" s="40" t="str">
        <f t="shared" ref="U21" si="22">CONCATENATE(N21,H21)</f>
        <v/>
      </c>
    </row>
    <row r="22" spans="1:21" ht="15" customHeight="1">
      <c r="A22" s="56" t="str">
        <f t="shared" si="15"/>
        <v/>
      </c>
      <c r="B22" s="57"/>
      <c r="C22" s="59" t="s">
        <v>139</v>
      </c>
      <c r="D22" s="21">
        <v>10</v>
      </c>
      <c r="E22" s="18"/>
      <c r="F22" s="11" t="s">
        <v>0</v>
      </c>
      <c r="G22" s="7" t="s">
        <v>553</v>
      </c>
      <c r="H22" s="4" t="s">
        <v>14</v>
      </c>
      <c r="I22" s="73" t="s">
        <v>388</v>
      </c>
      <c r="J22" s="38"/>
      <c r="K22" s="38" t="s">
        <v>276</v>
      </c>
      <c r="L22" s="39">
        <v>500</v>
      </c>
      <c r="M22" s="26"/>
      <c r="N22" s="4" t="s">
        <v>20</v>
      </c>
      <c r="O22" s="23" t="s">
        <v>7</v>
      </c>
      <c r="P22" s="9" t="str">
        <f t="shared" si="16"/>
        <v>-----</v>
      </c>
      <c r="Q22" s="75"/>
      <c r="R22" s="64"/>
      <c r="T22" s="40" t="str">
        <f t="shared" si="17"/>
        <v>Plano AnualRealizada</v>
      </c>
      <c r="U22" s="40" t="str">
        <f t="shared" si="18"/>
        <v>Plano AnualBiblioteca</v>
      </c>
    </row>
    <row r="23" spans="1:21" ht="15" customHeight="1">
      <c r="A23" s="56" t="str">
        <f>IF(B23="","",)</f>
        <v/>
      </c>
      <c r="B23" s="57"/>
      <c r="C23" s="59" t="s">
        <v>139</v>
      </c>
      <c r="D23" s="21">
        <v>11</v>
      </c>
      <c r="E23" s="18"/>
      <c r="F23" s="11" t="s">
        <v>1</v>
      </c>
      <c r="G23" s="7" t="s">
        <v>550</v>
      </c>
      <c r="H23" s="4" t="s">
        <v>18</v>
      </c>
      <c r="I23" s="73" t="s">
        <v>447</v>
      </c>
      <c r="J23" s="38"/>
      <c r="K23" s="38" t="s">
        <v>276</v>
      </c>
      <c r="L23" s="39">
        <v>500</v>
      </c>
      <c r="M23" s="26"/>
      <c r="N23" s="4" t="s">
        <v>21</v>
      </c>
      <c r="O23" s="23" t="s">
        <v>7</v>
      </c>
      <c r="P23" s="9" t="str">
        <f>IF(O23="Cancelada","Inserir o motivo",IF(O23="Alterada","Inserir o motivo",IF(O23="Definida","situação a alterar",IF(O23="","",IF(O23="Por definir","sem data marcada",IF(O23="Realizada","-----"))))))</f>
        <v>-----</v>
      </c>
      <c r="Q23" s="75"/>
      <c r="R23" s="64"/>
      <c r="T23" s="40" t="str">
        <f>CONCATENATE(N23,O23)</f>
        <v>Extra PlanoRealizada</v>
      </c>
      <c r="U23" s="40" t="str">
        <f>CONCATENATE(N23,H23)</f>
        <v>Extra PlanoDiv. Externo</v>
      </c>
    </row>
    <row r="24" spans="1:21" ht="15" customHeight="1">
      <c r="A24" s="56" t="str">
        <f t="shared" ref="A24" si="23">IF(B24="","",)</f>
        <v/>
      </c>
      <c r="B24" s="57"/>
      <c r="C24" s="59" t="s">
        <v>139</v>
      </c>
      <c r="D24" s="21">
        <v>12</v>
      </c>
      <c r="E24" s="18"/>
      <c r="F24" s="11" t="s">
        <v>2</v>
      </c>
      <c r="G24" s="7" t="s">
        <v>15</v>
      </c>
      <c r="H24" s="4" t="s">
        <v>15</v>
      </c>
      <c r="I24" s="73" t="s">
        <v>441</v>
      </c>
      <c r="J24" s="38"/>
      <c r="K24" s="38" t="s">
        <v>276</v>
      </c>
      <c r="L24" s="39">
        <v>500</v>
      </c>
      <c r="M24" s="26"/>
      <c r="N24" s="4" t="s">
        <v>20</v>
      </c>
      <c r="O24" s="23" t="s">
        <v>7</v>
      </c>
      <c r="P24" s="9" t="str">
        <f t="shared" ref="P24" si="24">IF(O24="Cancelada","Inserir o motivo",IF(O24="Alterada","Inserir o motivo",IF(O24="Definida","situação a alterar",IF(O24="","",IF(O24="Por definir","sem data marcada",IF(O24="Realizada","-----"))))))</f>
        <v>-----</v>
      </c>
      <c r="Q24" s="75"/>
      <c r="R24" s="64"/>
      <c r="T24" s="40" t="str">
        <f t="shared" ref="T24" si="25">CONCATENATE(N24,O24)</f>
        <v>Plano AnualRealizada</v>
      </c>
      <c r="U24" s="40" t="str">
        <f t="shared" ref="U24" si="26">CONCATENATE(N24,H24)</f>
        <v>Plano AnualCinema</v>
      </c>
    </row>
    <row r="25" spans="1:21" ht="15" customHeight="1">
      <c r="A25" s="56" t="str">
        <f>IF(B25="","",)</f>
        <v/>
      </c>
      <c r="B25" s="57"/>
      <c r="C25" s="59" t="s">
        <v>139</v>
      </c>
      <c r="D25" s="21">
        <v>12</v>
      </c>
      <c r="E25" s="18" t="s">
        <v>90</v>
      </c>
      <c r="F25" s="11" t="s">
        <v>2</v>
      </c>
      <c r="G25" s="7" t="s">
        <v>523</v>
      </c>
      <c r="H25" s="4" t="s">
        <v>18</v>
      </c>
      <c r="I25" s="73" t="s">
        <v>427</v>
      </c>
      <c r="J25" s="38"/>
      <c r="K25" s="38" t="s">
        <v>276</v>
      </c>
      <c r="L25" s="39">
        <v>500</v>
      </c>
      <c r="M25" s="26"/>
      <c r="N25" s="4"/>
      <c r="O25" s="23" t="s">
        <v>50</v>
      </c>
      <c r="P25" s="9" t="s">
        <v>51</v>
      </c>
      <c r="Q25" s="75"/>
      <c r="R25" s="64"/>
      <c r="T25" s="40" t="str">
        <f>CONCATENATE(N25,O25)</f>
        <v>Alterada</v>
      </c>
      <c r="U25" s="40" t="str">
        <f>CONCATENATE(N25,H25)</f>
        <v>Div. Externo</v>
      </c>
    </row>
    <row r="26" spans="1:21" ht="15" customHeight="1">
      <c r="A26" s="56" t="str">
        <f>IF(B26="","",)</f>
        <v/>
      </c>
      <c r="B26" s="57"/>
      <c r="C26" s="59" t="s">
        <v>139</v>
      </c>
      <c r="D26" s="21">
        <v>13</v>
      </c>
      <c r="E26" s="18"/>
      <c r="F26" s="11" t="s">
        <v>3</v>
      </c>
      <c r="G26" s="7" t="s">
        <v>15</v>
      </c>
      <c r="H26" s="4" t="s">
        <v>15</v>
      </c>
      <c r="I26" s="73" t="s">
        <v>441</v>
      </c>
      <c r="J26" s="38"/>
      <c r="K26" s="38" t="s">
        <v>276</v>
      </c>
      <c r="L26" s="39">
        <v>500</v>
      </c>
      <c r="M26" s="26"/>
      <c r="N26" s="4" t="s">
        <v>20</v>
      </c>
      <c r="O26" s="23" t="s">
        <v>7</v>
      </c>
      <c r="P26" s="9" t="str">
        <f t="shared" ref="P26" si="27">IF(O26="Cancelada","Inserir o motivo",IF(O26="Alterada","Inserir o motivo",IF(O26="Definida","situação a alterar",IF(O26="","",IF(O26="Por definir","sem data marcada",IF(O26="Realizada","-----"))))))</f>
        <v>-----</v>
      </c>
      <c r="Q26" s="75"/>
      <c r="R26" s="64"/>
      <c r="T26" s="40" t="str">
        <f>CONCATENATE(N26,O26)</f>
        <v>Plano AnualRealizada</v>
      </c>
      <c r="U26" s="40" t="str">
        <f>CONCATENATE(N26,H26)</f>
        <v>Plano AnualCinema</v>
      </c>
    </row>
    <row r="27" spans="1:21" ht="15" customHeight="1">
      <c r="A27" s="56" t="str">
        <f>IF(B27="","",)</f>
        <v/>
      </c>
      <c r="B27" s="57"/>
      <c r="C27" s="59" t="s">
        <v>139</v>
      </c>
      <c r="D27" s="21">
        <v>13</v>
      </c>
      <c r="E27" s="18" t="s">
        <v>91</v>
      </c>
      <c r="F27" s="11" t="s">
        <v>3</v>
      </c>
      <c r="G27" s="7" t="s">
        <v>310</v>
      </c>
      <c r="H27" s="4" t="s">
        <v>18</v>
      </c>
      <c r="I27" s="73" t="s">
        <v>418</v>
      </c>
      <c r="J27" s="38"/>
      <c r="K27" s="38" t="s">
        <v>276</v>
      </c>
      <c r="L27" s="39">
        <v>100</v>
      </c>
      <c r="M27" s="26"/>
      <c r="N27" s="4" t="s">
        <v>20</v>
      </c>
      <c r="O27" s="23" t="s">
        <v>7</v>
      </c>
      <c r="P27" s="9" t="str">
        <f t="shared" ref="P27" si="28">IF(O27="Cancelada","Inserir o motivo",IF(O27="Alterada","Inserir o motivo",IF(O27="Definida","situação a alterar",IF(O27="","",IF(O27="Por definir","sem data marcada",IF(O27="Realizada","-----"))))))</f>
        <v>-----</v>
      </c>
      <c r="Q27" s="75"/>
      <c r="R27" s="64"/>
      <c r="T27" s="40" t="str">
        <f>CONCATENATE(N27,O27)</f>
        <v>Plano AnualRealizada</v>
      </c>
      <c r="U27" s="40" t="str">
        <f>CONCATENATE(N27,H27)</f>
        <v>Plano AnualDiv. Externo</v>
      </c>
    </row>
    <row r="28" spans="1:21" ht="15" customHeight="1">
      <c r="A28" s="56" t="str">
        <f t="shared" ref="A28:A39" si="29">IF(B28="","",)</f>
        <v/>
      </c>
      <c r="B28" s="57"/>
      <c r="C28" s="59" t="s">
        <v>139</v>
      </c>
      <c r="D28" s="21">
        <v>13</v>
      </c>
      <c r="E28" s="18"/>
      <c r="F28" s="11" t="s">
        <v>3</v>
      </c>
      <c r="G28" s="7" t="s">
        <v>527</v>
      </c>
      <c r="H28" s="4" t="s">
        <v>16</v>
      </c>
      <c r="I28" s="73" t="s">
        <v>414</v>
      </c>
      <c r="J28" s="38"/>
      <c r="K28" s="38" t="s">
        <v>276</v>
      </c>
      <c r="L28" s="39">
        <v>100</v>
      </c>
      <c r="M28" s="26"/>
      <c r="N28" s="4" t="s">
        <v>21</v>
      </c>
      <c r="O28" s="23" t="s">
        <v>7</v>
      </c>
      <c r="P28" s="9" t="str">
        <f>IF(O28="Cancelada","Inserir o motivo",IF(O28="Alterada","Inserir o motivo",IF(O28="Definida","situação a alterar",IF(O28="","",IF(O28="Por definir","sem data marcada",IF(O28="Realizada","-----"))))))</f>
        <v>-----</v>
      </c>
      <c r="Q28" s="75"/>
      <c r="R28" s="64"/>
      <c r="T28" s="40" t="str">
        <f t="shared" ref="T28:T39" si="30">CONCATENATE(N28,O28)</f>
        <v>Extra PlanoRealizada</v>
      </c>
      <c r="U28" s="40" t="str">
        <f t="shared" ref="U28:U39" si="31">CONCATENATE(N28,H28)</f>
        <v>Extra PlanoEspetáculo</v>
      </c>
    </row>
    <row r="29" spans="1:21" ht="15" customHeight="1">
      <c r="A29" s="56" t="str">
        <f t="shared" si="29"/>
        <v/>
      </c>
      <c r="B29" s="57"/>
      <c r="C29" s="59" t="s">
        <v>139</v>
      </c>
      <c r="D29" s="21">
        <v>14</v>
      </c>
      <c r="E29" s="18"/>
      <c r="F29" s="11" t="s">
        <v>4</v>
      </c>
      <c r="G29" s="7" t="s">
        <v>15</v>
      </c>
      <c r="H29" s="4" t="s">
        <v>15</v>
      </c>
      <c r="I29" s="73" t="s">
        <v>441</v>
      </c>
      <c r="J29" s="38"/>
      <c r="K29" s="38" t="s">
        <v>276</v>
      </c>
      <c r="L29" s="39">
        <v>500</v>
      </c>
      <c r="M29" s="26"/>
      <c r="N29" s="4" t="s">
        <v>20</v>
      </c>
      <c r="O29" s="23" t="s">
        <v>7</v>
      </c>
      <c r="P29" s="9" t="str">
        <f>IF(O29="Cancelada","Inserir o motivo",IF(O29="Alterada","Inserir o motivo",IF(O29="Definida","situação a alterar",IF(O29="","",IF(O29="Por definir","sem data marcada",IF(O29="Realizada","-----"))))))</f>
        <v>-----</v>
      </c>
      <c r="Q29" s="75"/>
      <c r="R29" s="64"/>
      <c r="T29" s="40" t="str">
        <f t="shared" si="30"/>
        <v>Plano AnualRealizada</v>
      </c>
      <c r="U29" s="40" t="str">
        <f t="shared" si="31"/>
        <v>Plano AnualCinema</v>
      </c>
    </row>
    <row r="30" spans="1:21" ht="15" customHeight="1">
      <c r="A30" s="56" t="str">
        <f t="shared" si="29"/>
        <v/>
      </c>
      <c r="B30" s="57"/>
      <c r="C30" s="59" t="s">
        <v>139</v>
      </c>
      <c r="D30" s="21">
        <v>15</v>
      </c>
      <c r="E30" s="18"/>
      <c r="F30" s="11" t="s">
        <v>5</v>
      </c>
      <c r="G30" s="7" t="s">
        <v>27</v>
      </c>
      <c r="H30" s="4" t="s">
        <v>14</v>
      </c>
      <c r="I30" s="73" t="s">
        <v>387</v>
      </c>
      <c r="J30" s="38"/>
      <c r="K30" s="38" t="s">
        <v>276</v>
      </c>
      <c r="L30" s="39">
        <v>35</v>
      </c>
      <c r="M30" s="26"/>
      <c r="N30" s="4" t="s">
        <v>20</v>
      </c>
      <c r="O30" s="23" t="s">
        <v>7</v>
      </c>
      <c r="P30" s="9" t="str">
        <f t="shared" ref="P30:P31" si="32">IF(O30="Cancelada","Inserir o motivo",IF(O30="Alterada","Inserir o motivo",IF(O30="Definida","situação a alterar",IF(O30="","",IF(O30="Por definir","sem data marcada",IF(O30="Realizada","-----"))))))</f>
        <v>-----</v>
      </c>
      <c r="Q30" s="75"/>
      <c r="R30" s="64"/>
      <c r="T30" s="40" t="str">
        <f t="shared" si="30"/>
        <v>Plano AnualRealizada</v>
      </c>
      <c r="U30" s="40" t="str">
        <f t="shared" si="31"/>
        <v>Plano AnualBiblioteca</v>
      </c>
    </row>
    <row r="31" spans="1:21" ht="15" customHeight="1">
      <c r="A31" s="56" t="str">
        <f t="shared" ref="A31" si="33">IF(B31="","",)</f>
        <v/>
      </c>
      <c r="B31" s="57"/>
      <c r="C31" s="59" t="s">
        <v>139</v>
      </c>
      <c r="D31" s="21">
        <v>15</v>
      </c>
      <c r="E31" s="18"/>
      <c r="F31" s="11" t="s">
        <v>5</v>
      </c>
      <c r="G31" s="7" t="s">
        <v>553</v>
      </c>
      <c r="H31" s="4" t="s">
        <v>14</v>
      </c>
      <c r="I31" s="73" t="s">
        <v>388</v>
      </c>
      <c r="J31" s="38"/>
      <c r="K31" s="38" t="s">
        <v>276</v>
      </c>
      <c r="L31" s="39">
        <v>35</v>
      </c>
      <c r="M31" s="26"/>
      <c r="N31" s="4" t="s">
        <v>20</v>
      </c>
      <c r="O31" s="23" t="s">
        <v>7</v>
      </c>
      <c r="P31" s="9" t="str">
        <f t="shared" si="32"/>
        <v>-----</v>
      </c>
      <c r="Q31" s="75"/>
      <c r="R31" s="64"/>
      <c r="T31" s="40" t="str">
        <f t="shared" ref="T31" si="34">CONCATENATE(N31,O31)</f>
        <v>Plano AnualRealizada</v>
      </c>
      <c r="U31" s="40" t="str">
        <f t="shared" ref="U31" si="35">CONCATENATE(N31,H31)</f>
        <v>Plano AnualBiblioteca</v>
      </c>
    </row>
    <row r="32" spans="1:21" ht="15" customHeight="1">
      <c r="A32" s="56" t="str">
        <f t="shared" si="29"/>
        <v/>
      </c>
      <c r="B32" s="57"/>
      <c r="C32" s="59" t="s">
        <v>139</v>
      </c>
      <c r="D32" s="21">
        <v>15</v>
      </c>
      <c r="E32" s="18" t="s">
        <v>107</v>
      </c>
      <c r="F32" s="11" t="s">
        <v>5</v>
      </c>
      <c r="G32" s="7" t="s">
        <v>559</v>
      </c>
      <c r="H32" s="4" t="s">
        <v>13</v>
      </c>
      <c r="I32" s="73" t="s">
        <v>414</v>
      </c>
      <c r="J32" s="38"/>
      <c r="K32" s="38" t="s">
        <v>276</v>
      </c>
      <c r="L32" s="39">
        <v>35</v>
      </c>
      <c r="M32" s="26"/>
      <c r="N32" s="4" t="s">
        <v>20</v>
      </c>
      <c r="O32" s="23" t="s">
        <v>7</v>
      </c>
      <c r="P32" s="9" t="str">
        <f>IF(O32="Cancelada","Inserir o motivo",IF(O32="Alterada","Inserir o motivo",IF(O32="Definida","situação a alterar",IF(O32="","",IF(O32="Por definir","sem data marcada",IF(O32="Realizada","-----"))))))</f>
        <v>-----</v>
      </c>
      <c r="Q32" s="75"/>
      <c r="R32" s="64"/>
      <c r="T32" s="40" t="str">
        <f t="shared" si="30"/>
        <v>Plano AnualRealizada</v>
      </c>
      <c r="U32" s="40" t="str">
        <f t="shared" si="31"/>
        <v>Plano AnualMuseu</v>
      </c>
    </row>
    <row r="33" spans="1:21" ht="15" customHeight="1">
      <c r="A33" s="56" t="str">
        <f t="shared" si="29"/>
        <v/>
      </c>
      <c r="B33" s="57"/>
      <c r="C33" s="59" t="s">
        <v>139</v>
      </c>
      <c r="D33" s="21">
        <v>16</v>
      </c>
      <c r="E33" s="18"/>
      <c r="F33" s="11" t="s">
        <v>6</v>
      </c>
      <c r="G33" s="7" t="s">
        <v>27</v>
      </c>
      <c r="H33" s="4" t="s">
        <v>14</v>
      </c>
      <c r="I33" s="73" t="s">
        <v>387</v>
      </c>
      <c r="J33" s="38"/>
      <c r="K33" s="38" t="s">
        <v>276</v>
      </c>
      <c r="L33" s="39">
        <v>35</v>
      </c>
      <c r="M33" s="26"/>
      <c r="N33" s="4" t="s">
        <v>20</v>
      </c>
      <c r="O33" s="23" t="s">
        <v>7</v>
      </c>
      <c r="P33" s="9" t="str">
        <f t="shared" ref="P33" si="36">IF(O33="Cancelada","Inserir o motivo",IF(O33="Alterada","Inserir o motivo",IF(O33="Definida","situação a alterar",IF(O33="","",IF(O33="Por definir","sem data marcada",IF(O33="Realizada","-----"))))))</f>
        <v>-----</v>
      </c>
      <c r="Q33" s="75"/>
      <c r="R33" s="64"/>
      <c r="T33" s="40" t="str">
        <f t="shared" ref="T33" si="37">CONCATENATE(N33,O33)</f>
        <v>Plano AnualRealizada</v>
      </c>
      <c r="U33" s="40" t="str">
        <f t="shared" ref="U33" si="38">CONCATENATE(N33,H33)</f>
        <v>Plano AnualBiblioteca</v>
      </c>
    </row>
    <row r="34" spans="1:21" ht="15" customHeight="1">
      <c r="A34" s="56" t="str">
        <f t="shared" si="29"/>
        <v/>
      </c>
      <c r="B34" s="57"/>
      <c r="C34" s="59" t="s">
        <v>139</v>
      </c>
      <c r="D34" s="21">
        <v>16</v>
      </c>
      <c r="E34" s="18" t="s">
        <v>94</v>
      </c>
      <c r="F34" s="11" t="s">
        <v>6</v>
      </c>
      <c r="G34" s="7" t="s">
        <v>554</v>
      </c>
      <c r="H34" s="4" t="s">
        <v>18</v>
      </c>
      <c r="I34" s="73" t="s">
        <v>418</v>
      </c>
      <c r="J34" s="38"/>
      <c r="K34" s="38" t="s">
        <v>276</v>
      </c>
      <c r="L34" s="39">
        <v>35</v>
      </c>
      <c r="M34" s="26"/>
      <c r="N34" s="4" t="s">
        <v>20</v>
      </c>
      <c r="O34" s="23" t="s">
        <v>7</v>
      </c>
      <c r="P34" s="9" t="str">
        <f>IF(O34="Cancelada","Inserir o motivo",IF(O34="Alterada","Inserir o motivo",IF(O34="Definida","situação a alterar",IF(O34="","",IF(O34="Por definir","sem data marcada",IF(O34="Realizada","-----"))))))</f>
        <v>-----</v>
      </c>
      <c r="Q34" s="75"/>
      <c r="R34" s="64"/>
      <c r="T34" s="40" t="str">
        <f t="shared" si="30"/>
        <v>Plano AnualRealizada</v>
      </c>
      <c r="U34" s="40" t="str">
        <f t="shared" si="31"/>
        <v>Plano AnualDiv. Externo</v>
      </c>
    </row>
    <row r="35" spans="1:21" ht="15" customHeight="1">
      <c r="A35" s="56" t="str">
        <f t="shared" si="29"/>
        <v/>
      </c>
      <c r="B35" s="57"/>
      <c r="C35" s="59" t="s">
        <v>139</v>
      </c>
      <c r="D35" s="21">
        <v>17</v>
      </c>
      <c r="E35" s="18"/>
      <c r="F35" s="11" t="s">
        <v>0</v>
      </c>
      <c r="G35" s="7" t="s">
        <v>336</v>
      </c>
      <c r="H35" s="4" t="s">
        <v>14</v>
      </c>
      <c r="I35" s="73" t="s">
        <v>387</v>
      </c>
      <c r="J35" s="38"/>
      <c r="K35" s="38" t="s">
        <v>276</v>
      </c>
      <c r="L35" s="39">
        <v>40</v>
      </c>
      <c r="M35" s="26"/>
      <c r="N35" s="4" t="s">
        <v>20</v>
      </c>
      <c r="O35" s="23" t="s">
        <v>7</v>
      </c>
      <c r="P35" s="9" t="str">
        <f t="shared" ref="P35" si="39">IF(O35="Cancelada","Inserir o motivo",IF(O35="Alterada","Inserir o motivo",IF(O35="Definida","situação a alterar",IF(O35="","",IF(O35="Por definir","sem data marcada",IF(O35="Realizada","-----"))))))</f>
        <v>-----</v>
      </c>
      <c r="Q35" s="75"/>
      <c r="R35" s="64"/>
      <c r="T35" s="40" t="str">
        <f t="shared" si="30"/>
        <v>Plano AnualRealizada</v>
      </c>
      <c r="U35" s="40" t="str">
        <f t="shared" si="31"/>
        <v>Plano AnualBiblioteca</v>
      </c>
    </row>
    <row r="36" spans="1:21" ht="15" customHeight="1">
      <c r="A36" s="56" t="str">
        <f t="shared" si="29"/>
        <v/>
      </c>
      <c r="B36" s="57"/>
      <c r="C36" s="59" t="s">
        <v>139</v>
      </c>
      <c r="D36" s="21">
        <v>17</v>
      </c>
      <c r="E36" s="18"/>
      <c r="F36" s="11" t="s">
        <v>0</v>
      </c>
      <c r="G36" s="7" t="s">
        <v>553</v>
      </c>
      <c r="H36" s="4" t="s">
        <v>14</v>
      </c>
      <c r="I36" s="73" t="s">
        <v>388</v>
      </c>
      <c r="J36" s="38"/>
      <c r="K36" s="38" t="s">
        <v>276</v>
      </c>
      <c r="L36" s="39">
        <v>40</v>
      </c>
      <c r="M36" s="26"/>
      <c r="N36" s="4" t="s">
        <v>20</v>
      </c>
      <c r="O36" s="23" t="s">
        <v>7</v>
      </c>
      <c r="P36" s="9" t="str">
        <f>IF(O36="Cancelada","Inserir o motivo",IF(O36="Alterada","Inserir o motivo",IF(O36="Definida","situação a alterar",IF(O36="","",IF(O36="Por definir","sem data marcada",IF(O36="Realizada","-----"))))))</f>
        <v>-----</v>
      </c>
      <c r="Q36" s="75"/>
      <c r="R36" s="64"/>
      <c r="T36" s="40" t="str">
        <f t="shared" si="30"/>
        <v>Plano AnualRealizada</v>
      </c>
      <c r="U36" s="40" t="str">
        <f t="shared" si="31"/>
        <v>Plano AnualBiblioteca</v>
      </c>
    </row>
    <row r="37" spans="1:21" ht="15" customHeight="1">
      <c r="A37" s="56" t="str">
        <f t="shared" ref="A37" si="40">IF(B37="","",)</f>
        <v/>
      </c>
      <c r="B37" s="57"/>
      <c r="C37" s="59" t="s">
        <v>139</v>
      </c>
      <c r="D37" s="21">
        <v>18</v>
      </c>
      <c r="E37" s="18"/>
      <c r="F37" s="11" t="s">
        <v>1</v>
      </c>
      <c r="G37" s="7"/>
      <c r="H37" s="4"/>
      <c r="I37" s="73"/>
      <c r="J37" s="38"/>
      <c r="K37" s="38"/>
      <c r="L37" s="39"/>
      <c r="M37" s="26"/>
      <c r="N37" s="4"/>
      <c r="O37" s="23"/>
      <c r="P37" s="9" t="str">
        <f t="shared" ref="P37" si="41">IF(O37="Cancelada","Inserir o motivo",IF(O37="Alterada","Inserir o motivo",IF(O37="Definida","situação a alterar",IF(O37="","",IF(O37="Por definir","sem data marcada",IF(O37="Realizada","-----"))))))</f>
        <v/>
      </c>
      <c r="Q37" s="75"/>
      <c r="R37" s="64"/>
      <c r="T37" s="40" t="str">
        <f t="shared" ref="T37" si="42">CONCATENATE(N37,O37)</f>
        <v/>
      </c>
      <c r="U37" s="40" t="str">
        <f t="shared" ref="U37" si="43">CONCATENATE(N37,H37)</f>
        <v/>
      </c>
    </row>
    <row r="38" spans="1:21" ht="15" customHeight="1">
      <c r="A38" s="56" t="str">
        <f t="shared" si="29"/>
        <v/>
      </c>
      <c r="B38" s="57"/>
      <c r="C38" s="59" t="s">
        <v>139</v>
      </c>
      <c r="D38" s="21">
        <v>19</v>
      </c>
      <c r="E38" s="18"/>
      <c r="F38" s="11" t="s">
        <v>2</v>
      </c>
      <c r="G38" s="7" t="s">
        <v>15</v>
      </c>
      <c r="H38" s="4" t="s">
        <v>15</v>
      </c>
      <c r="I38" s="73" t="s">
        <v>441</v>
      </c>
      <c r="J38" s="38"/>
      <c r="K38" s="38" t="s">
        <v>276</v>
      </c>
      <c r="L38" s="39">
        <v>500</v>
      </c>
      <c r="M38" s="26"/>
      <c r="N38" s="4" t="s">
        <v>20</v>
      </c>
      <c r="O38" s="23" t="s">
        <v>7</v>
      </c>
      <c r="P38" s="9" t="str">
        <f t="shared" ref="P38:P39" si="44">IF(O38="Cancelada","Inserir o motivo",IF(O38="Alterada","Inserir o motivo",IF(O38="Definida","situação a alterar",IF(O38="","",IF(O38="Por definir","sem data marcada",IF(O38="Realizada","-----"))))))</f>
        <v>-----</v>
      </c>
      <c r="Q38" s="75"/>
      <c r="R38" s="64"/>
      <c r="T38" s="40" t="str">
        <f t="shared" si="30"/>
        <v>Plano AnualRealizada</v>
      </c>
      <c r="U38" s="40" t="str">
        <f t="shared" si="31"/>
        <v>Plano AnualCinema</v>
      </c>
    </row>
    <row r="39" spans="1:21" ht="15" customHeight="1">
      <c r="A39" s="56" t="str">
        <f t="shared" si="29"/>
        <v/>
      </c>
      <c r="B39" s="57"/>
      <c r="C39" s="59" t="s">
        <v>139</v>
      </c>
      <c r="D39" s="21">
        <v>20</v>
      </c>
      <c r="E39" s="18"/>
      <c r="F39" s="11" t="s">
        <v>3</v>
      </c>
      <c r="G39" s="7" t="s">
        <v>15</v>
      </c>
      <c r="H39" s="4" t="s">
        <v>15</v>
      </c>
      <c r="I39" s="73" t="s">
        <v>441</v>
      </c>
      <c r="J39" s="38"/>
      <c r="K39" s="38" t="s">
        <v>276</v>
      </c>
      <c r="L39" s="39">
        <v>500</v>
      </c>
      <c r="M39" s="26"/>
      <c r="N39" s="4" t="s">
        <v>20</v>
      </c>
      <c r="O39" s="23" t="s">
        <v>7</v>
      </c>
      <c r="P39" s="9" t="str">
        <f t="shared" si="44"/>
        <v>-----</v>
      </c>
      <c r="Q39" s="75"/>
      <c r="R39" s="64"/>
      <c r="T39" s="40" t="str">
        <f t="shared" si="30"/>
        <v>Plano AnualRealizada</v>
      </c>
      <c r="U39" s="40" t="str">
        <f t="shared" si="31"/>
        <v>Plano AnualCinema</v>
      </c>
    </row>
    <row r="40" spans="1:21" ht="15" customHeight="1">
      <c r="A40" s="56" t="str">
        <f t="shared" ref="A40:A57" si="45">IF(B40="","",)</f>
        <v/>
      </c>
      <c r="B40" s="57"/>
      <c r="C40" s="59" t="s">
        <v>139</v>
      </c>
      <c r="D40" s="21">
        <v>20</v>
      </c>
      <c r="E40" s="18"/>
      <c r="F40" s="11" t="s">
        <v>3</v>
      </c>
      <c r="G40" s="7" t="s">
        <v>527</v>
      </c>
      <c r="H40" s="4" t="s">
        <v>13</v>
      </c>
      <c r="I40" s="73" t="s">
        <v>414</v>
      </c>
      <c r="J40" s="38"/>
      <c r="K40" s="38" t="s">
        <v>276</v>
      </c>
      <c r="L40" s="39">
        <v>500</v>
      </c>
      <c r="M40" s="26"/>
      <c r="N40" s="4" t="s">
        <v>21</v>
      </c>
      <c r="O40" s="23" t="s">
        <v>7</v>
      </c>
      <c r="P40" s="9" t="str">
        <f>IF(O40="Cancelada","Inserir o motivo",IF(O40="Alterada","Inserir o motivo",IF(O40="Definida","situação a alterar",IF(O40="","",IF(O40="Por definir","sem data marcada",IF(O40="Realizada","-----"))))))</f>
        <v>-----</v>
      </c>
      <c r="Q40" s="75"/>
      <c r="R40" s="64"/>
      <c r="T40" s="40" t="str">
        <f t="shared" ref="T40:T56" si="46">CONCATENATE(N40,O40)</f>
        <v>Extra PlanoRealizada</v>
      </c>
      <c r="U40" s="40" t="str">
        <f t="shared" ref="U40:U56" si="47">CONCATENATE(N40,H40)</f>
        <v>Extra PlanoMuseu</v>
      </c>
    </row>
    <row r="41" spans="1:21" ht="15" customHeight="1">
      <c r="A41" s="56" t="str">
        <f t="shared" ref="A41" si="48">IF(B41="","",)</f>
        <v/>
      </c>
      <c r="B41" s="57"/>
      <c r="C41" s="59" t="s">
        <v>139</v>
      </c>
      <c r="D41" s="21">
        <v>21</v>
      </c>
      <c r="E41" s="18"/>
      <c r="F41" s="11" t="s">
        <v>4</v>
      </c>
      <c r="G41" s="7"/>
      <c r="H41" s="4"/>
      <c r="I41" s="73"/>
      <c r="J41" s="38"/>
      <c r="K41" s="38"/>
      <c r="L41" s="39"/>
      <c r="M41" s="26"/>
      <c r="N41" s="4"/>
      <c r="O41" s="23"/>
      <c r="P41" s="9" t="str">
        <f t="shared" ref="P41" si="49">IF(O41="Cancelada","Inserir o motivo",IF(O41="Alterada","Inserir o motivo",IF(O41="Definida","situação a alterar",IF(O41="","",IF(O41="Por definir","sem data marcada",IF(O41="Realizada","-----"))))))</f>
        <v/>
      </c>
      <c r="Q41" s="75"/>
      <c r="R41" s="64"/>
      <c r="T41" s="40" t="str">
        <f t="shared" ref="T41" si="50">CONCATENATE(N41,O41)</f>
        <v/>
      </c>
      <c r="U41" s="40" t="str">
        <f t="shared" ref="U41" si="51">CONCATENATE(N41,H41)</f>
        <v/>
      </c>
    </row>
    <row r="42" spans="1:21" ht="15" customHeight="1">
      <c r="A42" s="56" t="str">
        <f t="shared" si="45"/>
        <v/>
      </c>
      <c r="B42" s="57"/>
      <c r="C42" s="59" t="s">
        <v>139</v>
      </c>
      <c r="D42" s="21">
        <v>22</v>
      </c>
      <c r="E42" s="18"/>
      <c r="F42" s="11" t="s">
        <v>5</v>
      </c>
      <c r="G42" s="7" t="s">
        <v>27</v>
      </c>
      <c r="H42" s="4" t="s">
        <v>14</v>
      </c>
      <c r="I42" s="73" t="s">
        <v>387</v>
      </c>
      <c r="J42" s="38"/>
      <c r="K42" s="38" t="s">
        <v>276</v>
      </c>
      <c r="L42" s="39">
        <v>35</v>
      </c>
      <c r="M42" s="26"/>
      <c r="N42" s="4" t="s">
        <v>20</v>
      </c>
      <c r="O42" s="23" t="s">
        <v>7</v>
      </c>
      <c r="P42" s="9" t="str">
        <f t="shared" ref="P42" si="52">IF(O42="Cancelada","Inserir o motivo",IF(O42="Alterada","Inserir o motivo",IF(O42="Definida","situação a alterar",IF(O42="","",IF(O42="Por definir","sem data marcada",IF(O42="Realizada","-----"))))))</f>
        <v>-----</v>
      </c>
      <c r="Q42" s="75"/>
      <c r="R42" s="64"/>
      <c r="T42" s="40" t="str">
        <f t="shared" si="46"/>
        <v>Plano AnualRealizada</v>
      </c>
      <c r="U42" s="40" t="str">
        <f t="shared" si="47"/>
        <v>Plano AnualBiblioteca</v>
      </c>
    </row>
    <row r="43" spans="1:21" ht="15" customHeight="1">
      <c r="A43" s="56" t="str">
        <f t="shared" si="45"/>
        <v/>
      </c>
      <c r="B43" s="57"/>
      <c r="C43" s="59" t="s">
        <v>139</v>
      </c>
      <c r="D43" s="21">
        <v>22</v>
      </c>
      <c r="E43" s="18"/>
      <c r="F43" s="11" t="s">
        <v>5</v>
      </c>
      <c r="G43" s="7" t="s">
        <v>553</v>
      </c>
      <c r="H43" s="4" t="s">
        <v>14</v>
      </c>
      <c r="I43" s="73" t="s">
        <v>388</v>
      </c>
      <c r="J43" s="38"/>
      <c r="K43" s="38" t="s">
        <v>276</v>
      </c>
      <c r="L43" s="39">
        <v>35</v>
      </c>
      <c r="M43" s="26"/>
      <c r="N43" s="4" t="s">
        <v>20</v>
      </c>
      <c r="O43" s="23" t="s">
        <v>7</v>
      </c>
      <c r="P43" s="9" t="str">
        <f>IF(O43="Cancelada","Inserir o motivo",IF(O43="Alterada","Inserir o motivo",IF(O43="Definida","situação a alterar",IF(O43="","",IF(O43="Por definir","sem data marcada",IF(O43="Realizada","-----"))))))</f>
        <v>-----</v>
      </c>
      <c r="Q43" s="75"/>
      <c r="R43" s="64"/>
      <c r="T43" s="40" t="str">
        <f t="shared" si="46"/>
        <v>Plano AnualRealizada</v>
      </c>
      <c r="U43" s="40" t="str">
        <f t="shared" si="47"/>
        <v>Plano AnualBiblioteca</v>
      </c>
    </row>
    <row r="44" spans="1:21" ht="15" customHeight="1">
      <c r="A44" s="56" t="str">
        <f t="shared" si="45"/>
        <v/>
      </c>
      <c r="B44" s="57"/>
      <c r="C44" s="59" t="s">
        <v>139</v>
      </c>
      <c r="D44" s="21">
        <v>23</v>
      </c>
      <c r="E44" s="18"/>
      <c r="F44" s="11" t="s">
        <v>6</v>
      </c>
      <c r="G44" s="7" t="s">
        <v>27</v>
      </c>
      <c r="H44" s="4" t="s">
        <v>14</v>
      </c>
      <c r="I44" s="73" t="s">
        <v>387</v>
      </c>
      <c r="J44" s="38"/>
      <c r="K44" s="38" t="s">
        <v>276</v>
      </c>
      <c r="L44" s="39">
        <v>35</v>
      </c>
      <c r="M44" s="26"/>
      <c r="N44" s="4" t="s">
        <v>20</v>
      </c>
      <c r="O44" s="23" t="s">
        <v>7</v>
      </c>
      <c r="P44" s="9" t="str">
        <f>IF(O44="Cancelada","Inserir o motivo",IF(O44="Alterada","Inserir o motivo",IF(O44="Definida","situação a alterar",IF(O44="","",IF(O44="Por definir","sem data marcada",IF(O44="Realizada","-----"))))))</f>
        <v>-----</v>
      </c>
      <c r="Q44" s="75"/>
      <c r="R44" s="64"/>
      <c r="T44" s="40" t="str">
        <f t="shared" si="46"/>
        <v>Plano AnualRealizada</v>
      </c>
      <c r="U44" s="40" t="str">
        <f t="shared" si="47"/>
        <v>Plano AnualBiblioteca</v>
      </c>
    </row>
    <row r="45" spans="1:21" ht="15" customHeight="1">
      <c r="A45" s="56" t="str">
        <f t="shared" si="45"/>
        <v/>
      </c>
      <c r="B45" s="57"/>
      <c r="C45" s="59" t="s">
        <v>139</v>
      </c>
      <c r="D45" s="21">
        <v>24</v>
      </c>
      <c r="E45" s="18"/>
      <c r="F45" s="11" t="s">
        <v>0</v>
      </c>
      <c r="G45" s="7" t="s">
        <v>336</v>
      </c>
      <c r="H45" s="4" t="s">
        <v>14</v>
      </c>
      <c r="I45" s="73" t="s">
        <v>387</v>
      </c>
      <c r="J45" s="38"/>
      <c r="K45" s="38" t="s">
        <v>276</v>
      </c>
      <c r="L45" s="39">
        <v>40</v>
      </c>
      <c r="M45" s="26"/>
      <c r="N45" s="4" t="s">
        <v>20</v>
      </c>
      <c r="O45" s="23" t="s">
        <v>7</v>
      </c>
      <c r="P45" s="9" t="str">
        <f t="shared" ref="P45" si="53">IF(O45="Cancelada","Inserir o motivo",IF(O45="Alterada","Inserir o motivo",IF(O45="Definida","situação a alterar",IF(O45="","",IF(O45="Por definir","sem data marcada",IF(O45="Realizada","-----"))))))</f>
        <v>-----</v>
      </c>
      <c r="Q45" s="75"/>
      <c r="R45" s="64"/>
      <c r="T45" s="40" t="str">
        <f t="shared" si="46"/>
        <v>Plano AnualRealizada</v>
      </c>
      <c r="U45" s="40" t="str">
        <f t="shared" si="47"/>
        <v>Plano AnualBiblioteca</v>
      </c>
    </row>
    <row r="46" spans="1:21" ht="15" customHeight="1">
      <c r="A46" s="56" t="str">
        <f t="shared" si="45"/>
        <v/>
      </c>
      <c r="B46" s="57"/>
      <c r="C46" s="59" t="s">
        <v>139</v>
      </c>
      <c r="D46" s="21">
        <v>24</v>
      </c>
      <c r="E46" s="18"/>
      <c r="F46" s="11" t="s">
        <v>0</v>
      </c>
      <c r="G46" s="7" t="s">
        <v>553</v>
      </c>
      <c r="H46" s="4" t="s">
        <v>14</v>
      </c>
      <c r="I46" s="73" t="s">
        <v>388</v>
      </c>
      <c r="J46" s="38"/>
      <c r="K46" s="38" t="s">
        <v>276</v>
      </c>
      <c r="L46" s="39">
        <v>40</v>
      </c>
      <c r="M46" s="26"/>
      <c r="N46" s="4" t="s">
        <v>20</v>
      </c>
      <c r="O46" s="23" t="s">
        <v>7</v>
      </c>
      <c r="P46" s="9" t="str">
        <f t="shared" ref="P46:P56" si="54">IF(O46="Cancelada","Inserir o motivo",IF(O46="Alterada","Inserir o motivo",IF(O46="Definida","situação a alterar",IF(O46="","",IF(O46="Por definir","sem data marcada",IF(O46="Realizada","-----"))))))</f>
        <v>-----</v>
      </c>
      <c r="Q46" s="75"/>
      <c r="R46" s="64"/>
      <c r="T46" s="40" t="str">
        <f t="shared" si="46"/>
        <v>Plano AnualRealizada</v>
      </c>
      <c r="U46" s="40" t="str">
        <f t="shared" si="47"/>
        <v>Plano AnualBiblioteca</v>
      </c>
    </row>
    <row r="47" spans="1:21" ht="15" customHeight="1">
      <c r="A47" s="56" t="str">
        <f t="shared" ref="A47" si="55">IF(B47="","",)</f>
        <v/>
      </c>
      <c r="B47" s="57"/>
      <c r="C47" s="59" t="s">
        <v>139</v>
      </c>
      <c r="D47" s="21">
        <v>25</v>
      </c>
      <c r="E47" s="18"/>
      <c r="F47" s="11" t="s">
        <v>1</v>
      </c>
      <c r="G47" s="7"/>
      <c r="H47" s="4"/>
      <c r="I47" s="73"/>
      <c r="J47" s="38"/>
      <c r="K47" s="38"/>
      <c r="L47" s="39"/>
      <c r="M47" s="26"/>
      <c r="N47" s="4"/>
      <c r="O47" s="23"/>
      <c r="P47" s="9" t="str">
        <f t="shared" ref="P47" si="56">IF(O47="Cancelada","Inserir o motivo",IF(O47="Alterada","Inserir o motivo",IF(O47="Definida","situação a alterar",IF(O47="","",IF(O47="Por definir","sem data marcada",IF(O47="Realizada","-----"))))))</f>
        <v/>
      </c>
      <c r="Q47" s="75"/>
      <c r="R47" s="64"/>
      <c r="T47" s="40" t="str">
        <f t="shared" ref="T47" si="57">CONCATENATE(N47,O47)</f>
        <v/>
      </c>
      <c r="U47" s="40" t="str">
        <f t="shared" ref="U47" si="58">CONCATENATE(N47,H47)</f>
        <v/>
      </c>
    </row>
    <row r="48" spans="1:21" ht="15" customHeight="1">
      <c r="A48" s="56" t="str">
        <f t="shared" si="45"/>
        <v/>
      </c>
      <c r="B48" s="57"/>
      <c r="C48" s="59" t="s">
        <v>139</v>
      </c>
      <c r="D48" s="21">
        <v>26</v>
      </c>
      <c r="E48" s="18"/>
      <c r="F48" s="11" t="s">
        <v>2</v>
      </c>
      <c r="G48" s="7" t="s">
        <v>15</v>
      </c>
      <c r="H48" s="4" t="s">
        <v>15</v>
      </c>
      <c r="I48" s="73" t="s">
        <v>441</v>
      </c>
      <c r="J48" s="38"/>
      <c r="K48" s="38" t="s">
        <v>276</v>
      </c>
      <c r="L48" s="39">
        <v>500</v>
      </c>
      <c r="M48" s="26"/>
      <c r="N48" s="4" t="s">
        <v>20</v>
      </c>
      <c r="O48" s="23" t="s">
        <v>7</v>
      </c>
      <c r="P48" s="9" t="str">
        <f t="shared" si="54"/>
        <v>-----</v>
      </c>
      <c r="Q48" s="75"/>
      <c r="R48" s="64"/>
      <c r="T48" s="40" t="str">
        <f t="shared" si="46"/>
        <v>Plano AnualRealizada</v>
      </c>
      <c r="U48" s="40" t="str">
        <f t="shared" si="47"/>
        <v>Plano AnualCinema</v>
      </c>
    </row>
    <row r="49" spans="1:21" ht="15" customHeight="1">
      <c r="A49" s="56" t="str">
        <f t="shared" si="45"/>
        <v/>
      </c>
      <c r="B49" s="57"/>
      <c r="C49" s="59" t="s">
        <v>139</v>
      </c>
      <c r="D49" s="21">
        <v>27</v>
      </c>
      <c r="E49" s="18"/>
      <c r="F49" s="11" t="s">
        <v>3</v>
      </c>
      <c r="G49" s="7" t="s">
        <v>15</v>
      </c>
      <c r="H49" s="4" t="s">
        <v>15</v>
      </c>
      <c r="I49" s="73" t="s">
        <v>441</v>
      </c>
      <c r="J49" s="38"/>
      <c r="K49" s="38" t="s">
        <v>276</v>
      </c>
      <c r="L49" s="39">
        <v>500</v>
      </c>
      <c r="M49" s="26"/>
      <c r="N49" s="4" t="s">
        <v>20</v>
      </c>
      <c r="O49" s="23" t="s">
        <v>7</v>
      </c>
      <c r="P49" s="9" t="str">
        <f t="shared" si="54"/>
        <v>-----</v>
      </c>
      <c r="Q49" s="75"/>
      <c r="R49" s="64"/>
      <c r="T49" s="40" t="str">
        <f t="shared" si="46"/>
        <v>Plano AnualRealizada</v>
      </c>
      <c r="U49" s="40" t="str">
        <f t="shared" si="47"/>
        <v>Plano AnualCinema</v>
      </c>
    </row>
    <row r="50" spans="1:21" ht="15" customHeight="1">
      <c r="A50" s="56" t="str">
        <f t="shared" si="45"/>
        <v/>
      </c>
      <c r="B50" s="57"/>
      <c r="C50" s="59" t="s">
        <v>139</v>
      </c>
      <c r="D50" s="21">
        <v>27</v>
      </c>
      <c r="E50" s="18" t="s">
        <v>103</v>
      </c>
      <c r="F50" s="11" t="s">
        <v>3</v>
      </c>
      <c r="G50" s="7" t="s">
        <v>525</v>
      </c>
      <c r="H50" s="4" t="s">
        <v>11</v>
      </c>
      <c r="I50" s="73" t="s">
        <v>424</v>
      </c>
      <c r="J50" s="38"/>
      <c r="K50" s="38" t="s">
        <v>276</v>
      </c>
      <c r="L50" s="39">
        <v>500</v>
      </c>
      <c r="M50" s="26"/>
      <c r="N50" s="4" t="s">
        <v>21</v>
      </c>
      <c r="O50" s="23" t="s">
        <v>7</v>
      </c>
      <c r="P50" s="9" t="str">
        <f t="shared" si="54"/>
        <v>-----</v>
      </c>
      <c r="Q50" s="75"/>
      <c r="R50" s="64"/>
      <c r="T50" s="40" t="str">
        <f t="shared" si="46"/>
        <v>Extra PlanoRealizada</v>
      </c>
      <c r="U50" s="40" t="str">
        <f t="shared" si="47"/>
        <v>Extra PlanoDesporto</v>
      </c>
    </row>
    <row r="51" spans="1:21" ht="15" customHeight="1">
      <c r="A51" s="56" t="str">
        <f t="shared" si="45"/>
        <v/>
      </c>
      <c r="B51" s="57"/>
      <c r="C51" s="59" t="s">
        <v>139</v>
      </c>
      <c r="D51" s="21">
        <v>27</v>
      </c>
      <c r="E51" s="18"/>
      <c r="F51" s="11" t="s">
        <v>3</v>
      </c>
      <c r="G51" s="7" t="s">
        <v>527</v>
      </c>
      <c r="H51" s="4" t="s">
        <v>13</v>
      </c>
      <c r="I51" s="73" t="s">
        <v>414</v>
      </c>
      <c r="J51" s="38"/>
      <c r="K51" s="38" t="s">
        <v>276</v>
      </c>
      <c r="L51" s="39">
        <v>500</v>
      </c>
      <c r="M51" s="26"/>
      <c r="N51" s="4" t="s">
        <v>21</v>
      </c>
      <c r="O51" s="23" t="s">
        <v>7</v>
      </c>
      <c r="P51" s="9" t="str">
        <f t="shared" si="54"/>
        <v>-----</v>
      </c>
      <c r="Q51" s="75"/>
      <c r="R51" s="64"/>
      <c r="T51" s="40" t="str">
        <f t="shared" si="46"/>
        <v>Extra PlanoRealizada</v>
      </c>
      <c r="U51" s="40" t="str">
        <f t="shared" si="47"/>
        <v>Extra PlanoMuseu</v>
      </c>
    </row>
    <row r="52" spans="1:21" ht="15" customHeight="1">
      <c r="A52" s="56" t="str">
        <f t="shared" si="45"/>
        <v/>
      </c>
      <c r="B52" s="57"/>
      <c r="C52" s="59" t="s">
        <v>139</v>
      </c>
      <c r="D52" s="21">
        <v>28</v>
      </c>
      <c r="E52" s="18"/>
      <c r="F52" s="11" t="s">
        <v>4</v>
      </c>
      <c r="G52" s="7" t="s">
        <v>15</v>
      </c>
      <c r="H52" s="4" t="s">
        <v>15</v>
      </c>
      <c r="I52" s="73" t="s">
        <v>441</v>
      </c>
      <c r="J52" s="38"/>
      <c r="K52" s="38" t="s">
        <v>276</v>
      </c>
      <c r="L52" s="39">
        <v>500</v>
      </c>
      <c r="M52" s="26"/>
      <c r="N52" s="4" t="s">
        <v>20</v>
      </c>
      <c r="O52" s="23" t="s">
        <v>7</v>
      </c>
      <c r="P52" s="9" t="str">
        <f t="shared" si="54"/>
        <v>-----</v>
      </c>
      <c r="Q52" s="75"/>
      <c r="R52" s="64"/>
      <c r="T52" s="40" t="str">
        <f t="shared" si="46"/>
        <v>Plano AnualRealizada</v>
      </c>
      <c r="U52" s="40" t="str">
        <f t="shared" si="47"/>
        <v>Plano AnualCinema</v>
      </c>
    </row>
    <row r="53" spans="1:21" ht="15" customHeight="1">
      <c r="A53" s="56" t="str">
        <f t="shared" si="45"/>
        <v/>
      </c>
      <c r="B53" s="57"/>
      <c r="C53" s="59" t="s">
        <v>139</v>
      </c>
      <c r="D53" s="21">
        <v>28</v>
      </c>
      <c r="E53" s="18"/>
      <c r="F53" s="11" t="s">
        <v>4</v>
      </c>
      <c r="G53" s="7" t="s">
        <v>320</v>
      </c>
      <c r="H53" s="4" t="s">
        <v>12</v>
      </c>
      <c r="I53" s="73" t="s">
        <v>412</v>
      </c>
      <c r="J53" s="38"/>
      <c r="K53" s="38" t="s">
        <v>276</v>
      </c>
      <c r="L53" s="39">
        <v>500</v>
      </c>
      <c r="M53" s="26"/>
      <c r="N53" s="4" t="s">
        <v>20</v>
      </c>
      <c r="O53" s="23" t="s">
        <v>7</v>
      </c>
      <c r="P53" s="9" t="str">
        <f t="shared" si="54"/>
        <v>-----</v>
      </c>
      <c r="Q53" s="75"/>
      <c r="R53" s="64"/>
      <c r="T53" s="40" t="str">
        <f t="shared" si="46"/>
        <v>Plano AnualRealizada</v>
      </c>
      <c r="U53" s="40" t="str">
        <f t="shared" si="47"/>
        <v>Plano AnualTurismo</v>
      </c>
    </row>
    <row r="54" spans="1:21" ht="15" customHeight="1">
      <c r="A54" s="56" t="str">
        <f t="shared" si="45"/>
        <v/>
      </c>
      <c r="B54" s="57"/>
      <c r="C54" s="59" t="s">
        <v>139</v>
      </c>
      <c r="D54" s="21">
        <v>28</v>
      </c>
      <c r="E54" s="18"/>
      <c r="F54" s="11" t="s">
        <v>4</v>
      </c>
      <c r="G54" s="7" t="s">
        <v>307</v>
      </c>
      <c r="H54" s="4" t="s">
        <v>18</v>
      </c>
      <c r="I54" s="73" t="s">
        <v>418</v>
      </c>
      <c r="J54" s="38"/>
      <c r="K54" s="38" t="s">
        <v>276</v>
      </c>
      <c r="L54" s="39">
        <v>200</v>
      </c>
      <c r="M54" s="26"/>
      <c r="N54" s="4" t="s">
        <v>20</v>
      </c>
      <c r="O54" s="23" t="s">
        <v>7</v>
      </c>
      <c r="P54" s="9" t="str">
        <f t="shared" si="54"/>
        <v>-----</v>
      </c>
      <c r="Q54" s="75"/>
      <c r="R54" s="64"/>
      <c r="T54" s="40" t="str">
        <f t="shared" si="46"/>
        <v>Plano AnualRealizada</v>
      </c>
      <c r="U54" s="40" t="str">
        <f t="shared" si="47"/>
        <v>Plano AnualDiv. Externo</v>
      </c>
    </row>
    <row r="55" spans="1:21" ht="15" customHeight="1">
      <c r="A55" s="56" t="str">
        <f t="shared" si="45"/>
        <v/>
      </c>
      <c r="B55" s="57"/>
      <c r="C55" s="59" t="s">
        <v>139</v>
      </c>
      <c r="D55" s="21">
        <v>29</v>
      </c>
      <c r="E55" s="18"/>
      <c r="F55" s="11" t="s">
        <v>5</v>
      </c>
      <c r="G55" s="7" t="s">
        <v>524</v>
      </c>
      <c r="H55" s="4" t="s">
        <v>18</v>
      </c>
      <c r="I55" s="73" t="s">
        <v>418</v>
      </c>
      <c r="J55" s="38"/>
      <c r="K55" s="38" t="s">
        <v>276</v>
      </c>
      <c r="L55" s="39">
        <v>30</v>
      </c>
      <c r="M55" s="26"/>
      <c r="N55" s="4" t="s">
        <v>21</v>
      </c>
      <c r="O55" s="23" t="s">
        <v>7</v>
      </c>
      <c r="P55" s="9" t="str">
        <f t="shared" si="54"/>
        <v>-----</v>
      </c>
      <c r="Q55" s="75"/>
      <c r="R55" s="64"/>
      <c r="T55" s="40" t="str">
        <f t="shared" si="46"/>
        <v>Extra PlanoRealizada</v>
      </c>
      <c r="U55" s="40" t="str">
        <f t="shared" si="47"/>
        <v>Extra PlanoDiv. Externo</v>
      </c>
    </row>
    <row r="56" spans="1:21" ht="15" customHeight="1">
      <c r="A56" s="56" t="str">
        <f t="shared" si="45"/>
        <v/>
      </c>
      <c r="B56" s="57"/>
      <c r="C56" s="59" t="s">
        <v>139</v>
      </c>
      <c r="D56" s="21">
        <v>29</v>
      </c>
      <c r="E56" s="18"/>
      <c r="F56" s="11" t="s">
        <v>5</v>
      </c>
      <c r="G56" s="7" t="s">
        <v>553</v>
      </c>
      <c r="H56" s="4" t="s">
        <v>14</v>
      </c>
      <c r="I56" s="73" t="s">
        <v>388</v>
      </c>
      <c r="J56" s="38"/>
      <c r="K56" s="38" t="s">
        <v>276</v>
      </c>
      <c r="L56" s="39">
        <v>30</v>
      </c>
      <c r="M56" s="26"/>
      <c r="N56" s="4" t="s">
        <v>20</v>
      </c>
      <c r="O56" s="23" t="s">
        <v>7</v>
      </c>
      <c r="P56" s="9" t="str">
        <f t="shared" si="54"/>
        <v>-----</v>
      </c>
      <c r="Q56" s="75"/>
      <c r="R56" s="64"/>
      <c r="T56" s="40" t="str">
        <f t="shared" si="46"/>
        <v>Plano AnualRealizada</v>
      </c>
      <c r="U56" s="40" t="str">
        <f t="shared" si="47"/>
        <v>Plano AnualBiblioteca</v>
      </c>
    </row>
    <row r="57" spans="1:21" ht="4.5" customHeight="1">
      <c r="A57" s="33" t="str">
        <f t="shared" si="45"/>
        <v/>
      </c>
      <c r="B57" s="31"/>
      <c r="C57" s="37"/>
      <c r="D57" s="17"/>
      <c r="E57" s="19"/>
      <c r="F57" s="12"/>
      <c r="G57" s="13"/>
      <c r="H57" s="14"/>
      <c r="I57" s="72"/>
      <c r="J57" s="36"/>
      <c r="K57" s="36"/>
      <c r="L57" s="36"/>
      <c r="M57" s="27"/>
      <c r="N57" s="14"/>
      <c r="O57" s="24"/>
      <c r="P57" s="15" t="str">
        <f t="shared" ref="P57" si="59">IF(O57="Cancelada","Inserir o motivo",IF(O57="Alterada","Inserir o motivo",IF(O57="Definida","situação a alterar",IF(O57="","",IF(O57="Por definir","sem data marcada",IF(O57="Realizada","-----"))))))</f>
        <v/>
      </c>
      <c r="Q57" s="76"/>
      <c r="R57" s="66"/>
      <c r="T57" s="42" t="str">
        <f t="shared" ref="T57" si="60">CONCATENATE(N57,O57)</f>
        <v/>
      </c>
      <c r="U57" s="42" t="str">
        <f t="shared" ref="U57" si="61">CONCATENATE(N57,H57)</f>
        <v/>
      </c>
    </row>
    <row r="58" spans="1:21" ht="15" customHeight="1">
      <c r="F58" s="2"/>
      <c r="L58" s="61"/>
      <c r="O58" s="2"/>
      <c r="P58" s="2"/>
      <c r="Q58" s="67"/>
      <c r="R58" s="67"/>
    </row>
    <row r="59" spans="1:21">
      <c r="B59" s="29" t="s">
        <v>133</v>
      </c>
      <c r="C59" s="43" t="s">
        <v>138</v>
      </c>
      <c r="D59" s="46">
        <v>1</v>
      </c>
      <c r="E59" s="47" t="s">
        <v>79</v>
      </c>
      <c r="F59" s="45" t="s">
        <v>5</v>
      </c>
      <c r="G59" s="69" t="s">
        <v>471</v>
      </c>
      <c r="H59" s="44" t="s">
        <v>75</v>
      </c>
      <c r="I59" s="71" t="s">
        <v>385</v>
      </c>
      <c r="K59" s="51" t="s">
        <v>154</v>
      </c>
      <c r="N59" s="44" t="s">
        <v>21</v>
      </c>
      <c r="O59" s="44" t="s">
        <v>8</v>
      </c>
      <c r="P59" s="44" t="s">
        <v>51</v>
      </c>
      <c r="Q59" s="68" t="s">
        <v>408</v>
      </c>
      <c r="R59" s="67"/>
    </row>
    <row r="60" spans="1:21">
      <c r="B60" s="29" t="s">
        <v>293</v>
      </c>
      <c r="C60" s="43" t="s">
        <v>139</v>
      </c>
      <c r="D60" s="46">
        <v>2</v>
      </c>
      <c r="E60" s="47" t="s">
        <v>76</v>
      </c>
      <c r="F60" s="45" t="s">
        <v>6</v>
      </c>
      <c r="G60" s="69" t="s">
        <v>465</v>
      </c>
      <c r="H60" s="44" t="s">
        <v>14</v>
      </c>
      <c r="I60" s="71" t="s">
        <v>411</v>
      </c>
      <c r="K60" s="51" t="s">
        <v>155</v>
      </c>
      <c r="N60" s="44" t="s">
        <v>84</v>
      </c>
      <c r="O60" s="44" t="s">
        <v>50</v>
      </c>
      <c r="P60" s="44" t="s">
        <v>52</v>
      </c>
      <c r="Q60" s="68" t="s">
        <v>409</v>
      </c>
      <c r="R60" s="67"/>
    </row>
    <row r="61" spans="1:21">
      <c r="B61" s="29"/>
      <c r="C61" s="43" t="s">
        <v>140</v>
      </c>
      <c r="D61" s="46">
        <v>3</v>
      </c>
      <c r="E61" s="47" t="s">
        <v>80</v>
      </c>
      <c r="F61" s="45" t="s">
        <v>0</v>
      </c>
      <c r="G61" s="69" t="s">
        <v>361</v>
      </c>
      <c r="H61" s="44" t="s">
        <v>15</v>
      </c>
      <c r="I61" s="71" t="s">
        <v>410</v>
      </c>
      <c r="K61" s="51" t="s">
        <v>278</v>
      </c>
      <c r="N61" s="44" t="s">
        <v>20</v>
      </c>
      <c r="O61" s="44" t="s">
        <v>24</v>
      </c>
      <c r="P61" s="44" t="s">
        <v>53</v>
      </c>
      <c r="Q61" s="67"/>
      <c r="R61" s="67"/>
    </row>
    <row r="62" spans="1:21">
      <c r="B62" s="29"/>
      <c r="C62" s="43" t="s">
        <v>141</v>
      </c>
      <c r="D62" s="46">
        <v>4</v>
      </c>
      <c r="E62" s="47" t="s">
        <v>81</v>
      </c>
      <c r="F62" s="45" t="s">
        <v>1</v>
      </c>
      <c r="G62" s="69" t="s">
        <v>368</v>
      </c>
      <c r="H62" s="44" t="s">
        <v>153</v>
      </c>
      <c r="I62" s="71" t="s">
        <v>412</v>
      </c>
      <c r="K62" s="51" t="s">
        <v>279</v>
      </c>
      <c r="N62" s="52"/>
      <c r="O62" s="44" t="s">
        <v>22</v>
      </c>
      <c r="P62" s="44" t="s">
        <v>30</v>
      </c>
      <c r="Q62" s="67"/>
      <c r="R62" s="67"/>
    </row>
    <row r="63" spans="1:21">
      <c r="B63" s="29"/>
      <c r="C63" s="43" t="s">
        <v>142</v>
      </c>
      <c r="D63" s="46">
        <v>5</v>
      </c>
      <c r="E63" s="47" t="s">
        <v>82</v>
      </c>
      <c r="F63" s="45" t="s">
        <v>2</v>
      </c>
      <c r="G63" s="69" t="s">
        <v>161</v>
      </c>
      <c r="H63" s="44" t="s">
        <v>11</v>
      </c>
      <c r="I63" s="71" t="s">
        <v>318</v>
      </c>
      <c r="K63" s="51" t="s">
        <v>276</v>
      </c>
      <c r="N63" s="52"/>
      <c r="O63" s="44" t="s">
        <v>7</v>
      </c>
      <c r="P63" s="44" t="s">
        <v>35</v>
      </c>
      <c r="Q63" s="67"/>
      <c r="R63" s="67"/>
    </row>
    <row r="64" spans="1:21">
      <c r="C64" s="43" t="s">
        <v>143</v>
      </c>
      <c r="D64" s="46">
        <v>6</v>
      </c>
      <c r="E64" s="47" t="s">
        <v>83</v>
      </c>
      <c r="F64" s="45" t="s">
        <v>3</v>
      </c>
      <c r="G64" s="69" t="s">
        <v>162</v>
      </c>
      <c r="H64" s="44" t="s">
        <v>18</v>
      </c>
      <c r="I64" s="71" t="s">
        <v>413</v>
      </c>
      <c r="K64" s="51" t="s">
        <v>280</v>
      </c>
      <c r="N64" s="52"/>
      <c r="O64" s="53"/>
      <c r="P64" s="44" t="s">
        <v>31</v>
      </c>
      <c r="Q64" s="67"/>
      <c r="R64" s="67"/>
    </row>
    <row r="65" spans="3:18">
      <c r="C65" s="43" t="s">
        <v>144</v>
      </c>
      <c r="D65" s="46">
        <v>7</v>
      </c>
      <c r="E65" s="47" t="s">
        <v>85</v>
      </c>
      <c r="F65" s="45" t="s">
        <v>4</v>
      </c>
      <c r="G65" s="69" t="s">
        <v>163</v>
      </c>
      <c r="H65" s="44" t="s">
        <v>17</v>
      </c>
      <c r="I65" s="71" t="s">
        <v>415</v>
      </c>
      <c r="K65" s="51" t="s">
        <v>281</v>
      </c>
      <c r="O65" s="2"/>
      <c r="P65" s="2"/>
      <c r="Q65" s="67"/>
      <c r="R65" s="67"/>
    </row>
    <row r="66" spans="3:18">
      <c r="C66" s="43" t="s">
        <v>145</v>
      </c>
      <c r="D66" s="46">
        <v>8</v>
      </c>
      <c r="E66" s="47" t="s">
        <v>86</v>
      </c>
      <c r="F66" s="45" t="s">
        <v>38</v>
      </c>
      <c r="G66" s="69" t="s">
        <v>164</v>
      </c>
      <c r="H66" s="44" t="s">
        <v>152</v>
      </c>
      <c r="I66" s="71" t="s">
        <v>414</v>
      </c>
      <c r="O66" s="2"/>
      <c r="P66" s="2"/>
      <c r="Q66" s="67"/>
      <c r="R66" s="67"/>
    </row>
    <row r="67" spans="3:18">
      <c r="C67" s="43" t="s">
        <v>146</v>
      </c>
      <c r="D67" s="46">
        <v>9</v>
      </c>
      <c r="E67" s="47" t="s">
        <v>87</v>
      </c>
      <c r="G67" s="69" t="s">
        <v>165</v>
      </c>
      <c r="H67" s="44" t="s">
        <v>16</v>
      </c>
      <c r="I67" s="71" t="s">
        <v>445</v>
      </c>
      <c r="P67" s="2"/>
      <c r="Q67" s="67"/>
      <c r="R67" s="67"/>
    </row>
    <row r="68" spans="3:18">
      <c r="C68" s="43" t="s">
        <v>147</v>
      </c>
      <c r="D68" s="46">
        <v>10</v>
      </c>
      <c r="E68" s="47" t="s">
        <v>88</v>
      </c>
      <c r="G68" s="69" t="s">
        <v>166</v>
      </c>
      <c r="H68" s="44" t="s">
        <v>13</v>
      </c>
      <c r="I68" s="71" t="s">
        <v>376</v>
      </c>
      <c r="P68" s="2"/>
      <c r="Q68" s="67"/>
      <c r="R68" s="67"/>
    </row>
    <row r="69" spans="3:18">
      <c r="C69" s="43" t="s">
        <v>148</v>
      </c>
      <c r="D69" s="46">
        <v>11</v>
      </c>
      <c r="E69" s="47" t="s">
        <v>89</v>
      </c>
      <c r="F69" s="3"/>
      <c r="G69" s="69" t="s">
        <v>167</v>
      </c>
      <c r="H69" s="44" t="s">
        <v>12</v>
      </c>
      <c r="I69" s="71" t="s">
        <v>447</v>
      </c>
      <c r="P69" s="2"/>
      <c r="Q69" s="67"/>
      <c r="R69" s="67"/>
    </row>
    <row r="70" spans="3:18">
      <c r="C70" s="43" t="s">
        <v>149</v>
      </c>
      <c r="D70" s="46">
        <v>12</v>
      </c>
      <c r="E70" s="47" t="s">
        <v>90</v>
      </c>
      <c r="F70" s="3"/>
      <c r="G70" s="69" t="s">
        <v>487</v>
      </c>
      <c r="I70" s="71" t="s">
        <v>440</v>
      </c>
      <c r="Q70" s="67"/>
      <c r="R70" s="67"/>
    </row>
    <row r="71" spans="3:18">
      <c r="D71" s="48">
        <v>13</v>
      </c>
      <c r="E71" s="49" t="s">
        <v>91</v>
      </c>
      <c r="F71" s="3"/>
      <c r="G71" s="100" t="s">
        <v>559</v>
      </c>
      <c r="I71" s="71" t="s">
        <v>388</v>
      </c>
      <c r="Q71" s="67"/>
      <c r="R71" s="67"/>
    </row>
    <row r="72" spans="3:18">
      <c r="D72" s="48">
        <v>14</v>
      </c>
      <c r="E72" s="49" t="s">
        <v>92</v>
      </c>
      <c r="F72" s="3"/>
      <c r="G72" s="69" t="s">
        <v>451</v>
      </c>
      <c r="I72" s="102" t="s">
        <v>537</v>
      </c>
      <c r="Q72" s="67"/>
      <c r="R72" s="67"/>
    </row>
    <row r="73" spans="3:18">
      <c r="D73" s="48">
        <v>15</v>
      </c>
      <c r="E73" s="49" t="s">
        <v>93</v>
      </c>
      <c r="F73" s="3"/>
      <c r="G73" s="69" t="s">
        <v>63</v>
      </c>
      <c r="I73" s="71" t="s">
        <v>309</v>
      </c>
      <c r="Q73" s="67"/>
      <c r="R73" s="67"/>
    </row>
    <row r="74" spans="3:18">
      <c r="D74" s="48">
        <v>16</v>
      </c>
      <c r="E74" s="49" t="s">
        <v>94</v>
      </c>
      <c r="F74" s="3"/>
      <c r="G74" s="100" t="s">
        <v>541</v>
      </c>
      <c r="I74" s="71" t="s">
        <v>449</v>
      </c>
      <c r="Q74" s="67"/>
      <c r="R74" s="67"/>
    </row>
    <row r="75" spans="3:18">
      <c r="D75" s="48">
        <v>17</v>
      </c>
      <c r="E75" s="49" t="s">
        <v>95</v>
      </c>
      <c r="F75" s="3"/>
      <c r="G75" s="69" t="s">
        <v>304</v>
      </c>
      <c r="I75" s="71" t="s">
        <v>438</v>
      </c>
      <c r="Q75" s="67"/>
      <c r="R75" s="67"/>
    </row>
    <row r="76" spans="3:18">
      <c r="D76" s="48">
        <v>18</v>
      </c>
      <c r="E76" s="49" t="s">
        <v>96</v>
      </c>
      <c r="F76" s="3"/>
      <c r="G76" s="69" t="s">
        <v>486</v>
      </c>
      <c r="I76" s="71" t="s">
        <v>434</v>
      </c>
      <c r="Q76" s="67"/>
      <c r="R76" s="67"/>
    </row>
    <row r="77" spans="3:18">
      <c r="D77" s="48">
        <v>19</v>
      </c>
      <c r="E77" s="49" t="s">
        <v>77</v>
      </c>
      <c r="F77" s="3"/>
      <c r="G77" s="69" t="s">
        <v>168</v>
      </c>
      <c r="I77" s="71" t="s">
        <v>416</v>
      </c>
      <c r="Q77" s="67"/>
      <c r="R77" s="67"/>
    </row>
    <row r="78" spans="3:18">
      <c r="D78" s="48">
        <v>20</v>
      </c>
      <c r="E78" s="49" t="s">
        <v>78</v>
      </c>
      <c r="F78" s="3"/>
      <c r="G78" s="69" t="s">
        <v>340</v>
      </c>
      <c r="I78" s="102" t="s">
        <v>540</v>
      </c>
      <c r="Q78" s="67"/>
      <c r="R78" s="67"/>
    </row>
    <row r="79" spans="3:18">
      <c r="D79" s="48">
        <v>21</v>
      </c>
      <c r="E79" s="49" t="s">
        <v>97</v>
      </c>
      <c r="F79" s="3"/>
      <c r="G79" s="100" t="s">
        <v>534</v>
      </c>
      <c r="I79" s="71" t="s">
        <v>441</v>
      </c>
      <c r="Q79" s="67"/>
      <c r="R79" s="67"/>
    </row>
    <row r="80" spans="3:18">
      <c r="D80" s="48">
        <v>22</v>
      </c>
      <c r="E80" s="49" t="s">
        <v>98</v>
      </c>
      <c r="F80" s="3"/>
      <c r="G80" s="69" t="s">
        <v>485</v>
      </c>
      <c r="I80" s="71" t="s">
        <v>442</v>
      </c>
      <c r="Q80" s="67"/>
      <c r="R80" s="67"/>
    </row>
    <row r="81" spans="4:18">
      <c r="D81" s="48">
        <v>23</v>
      </c>
      <c r="E81" s="49" t="s">
        <v>99</v>
      </c>
      <c r="F81" s="3"/>
      <c r="G81" s="69" t="s">
        <v>169</v>
      </c>
      <c r="I81" s="71" t="s">
        <v>417</v>
      </c>
      <c r="Q81" s="67"/>
      <c r="R81" s="67"/>
    </row>
    <row r="82" spans="4:18">
      <c r="D82" s="48">
        <v>24</v>
      </c>
      <c r="E82" s="49" t="s">
        <v>100</v>
      </c>
      <c r="F82" s="3"/>
      <c r="G82" s="69" t="s">
        <v>169</v>
      </c>
      <c r="I82" s="71" t="s">
        <v>387</v>
      </c>
      <c r="Q82" s="67"/>
      <c r="R82" s="67"/>
    </row>
    <row r="83" spans="4:18">
      <c r="D83" s="48">
        <v>25</v>
      </c>
      <c r="E83" s="49" t="s">
        <v>101</v>
      </c>
      <c r="F83" s="3"/>
      <c r="G83" s="69" t="s">
        <v>129</v>
      </c>
      <c r="I83" s="71" t="s">
        <v>433</v>
      </c>
      <c r="Q83" s="67"/>
      <c r="R83" s="67"/>
    </row>
    <row r="84" spans="4:18">
      <c r="D84" s="48">
        <v>26</v>
      </c>
      <c r="E84" s="49" t="s">
        <v>102</v>
      </c>
      <c r="F84" s="3"/>
      <c r="G84" s="69" t="s">
        <v>112</v>
      </c>
      <c r="I84" s="71" t="s">
        <v>439</v>
      </c>
      <c r="Q84" s="67"/>
      <c r="R84" s="67"/>
    </row>
    <row r="85" spans="4:18">
      <c r="D85" s="48">
        <v>27</v>
      </c>
      <c r="E85" s="49" t="s">
        <v>103</v>
      </c>
      <c r="F85" s="3"/>
      <c r="G85" s="69" t="s">
        <v>484</v>
      </c>
      <c r="I85" s="71" t="s">
        <v>418</v>
      </c>
      <c r="Q85" s="67"/>
      <c r="R85" s="67"/>
    </row>
    <row r="86" spans="4:18">
      <c r="D86" s="48">
        <v>28</v>
      </c>
      <c r="E86" s="49" t="s">
        <v>104</v>
      </c>
      <c r="F86" s="3"/>
      <c r="G86" s="69" t="s">
        <v>475</v>
      </c>
      <c r="I86" s="71" t="s">
        <v>419</v>
      </c>
      <c r="Q86" s="67"/>
      <c r="R86" s="67"/>
    </row>
    <row r="87" spans="4:18">
      <c r="D87" s="48">
        <v>29</v>
      </c>
      <c r="E87" s="49" t="s">
        <v>105</v>
      </c>
      <c r="F87" s="3"/>
      <c r="G87" s="69" t="s">
        <v>170</v>
      </c>
      <c r="I87" s="71" t="s">
        <v>335</v>
      </c>
      <c r="Q87" s="67"/>
      <c r="R87" s="67"/>
    </row>
    <row r="88" spans="4:18">
      <c r="D88" s="48">
        <v>30</v>
      </c>
      <c r="E88" s="49" t="s">
        <v>106</v>
      </c>
      <c r="F88" s="3"/>
      <c r="G88" s="69" t="s">
        <v>308</v>
      </c>
      <c r="I88" s="71" t="s">
        <v>436</v>
      </c>
      <c r="Q88" s="67"/>
      <c r="R88" s="67"/>
    </row>
    <row r="89" spans="4:18">
      <c r="D89" s="48">
        <v>31</v>
      </c>
      <c r="E89" s="50" t="s">
        <v>107</v>
      </c>
      <c r="F89" s="3"/>
      <c r="G89" s="69" t="s">
        <v>394</v>
      </c>
      <c r="I89" s="71" t="s">
        <v>420</v>
      </c>
      <c r="Q89" s="67"/>
      <c r="R89" s="67"/>
    </row>
    <row r="90" spans="4:18">
      <c r="D90" s="48" t="s">
        <v>36</v>
      </c>
      <c r="E90" s="49"/>
      <c r="F90" s="3"/>
      <c r="G90" s="69" t="s">
        <v>483</v>
      </c>
      <c r="I90" s="71" t="s">
        <v>421</v>
      </c>
      <c r="Q90" s="67"/>
      <c r="R90" s="67"/>
    </row>
    <row r="91" spans="4:18">
      <c r="F91" s="3"/>
      <c r="G91" s="69" t="s">
        <v>284</v>
      </c>
      <c r="I91" s="71" t="s">
        <v>446</v>
      </c>
      <c r="Q91" s="67"/>
      <c r="R91" s="67"/>
    </row>
    <row r="92" spans="4:18">
      <c r="F92" s="3"/>
      <c r="G92" s="69" t="s">
        <v>464</v>
      </c>
      <c r="I92" s="71" t="s">
        <v>343</v>
      </c>
      <c r="Q92" s="67"/>
      <c r="R92" s="67"/>
    </row>
    <row r="93" spans="4:18">
      <c r="F93" s="3"/>
      <c r="G93" s="69" t="s">
        <v>470</v>
      </c>
      <c r="I93" s="71" t="s">
        <v>422</v>
      </c>
      <c r="Q93" s="67"/>
      <c r="R93" s="67"/>
    </row>
    <row r="94" spans="4:18">
      <c r="F94" s="3"/>
      <c r="G94" s="69" t="s">
        <v>472</v>
      </c>
      <c r="I94" s="71" t="s">
        <v>423</v>
      </c>
      <c r="Q94" s="67"/>
      <c r="R94" s="67"/>
    </row>
    <row r="95" spans="4:18">
      <c r="F95" s="3"/>
      <c r="G95" s="69" t="s">
        <v>171</v>
      </c>
      <c r="I95" s="102" t="s">
        <v>538</v>
      </c>
      <c r="Q95" s="67"/>
      <c r="R95" s="67"/>
    </row>
    <row r="96" spans="4:18">
      <c r="F96" s="3"/>
      <c r="G96" s="69" t="s">
        <v>44</v>
      </c>
      <c r="I96" s="71" t="s">
        <v>443</v>
      </c>
      <c r="Q96" s="67"/>
      <c r="R96" s="67"/>
    </row>
    <row r="97" spans="1:21">
      <c r="F97" s="3"/>
      <c r="G97" s="69" t="s">
        <v>172</v>
      </c>
      <c r="I97" s="71" t="s">
        <v>424</v>
      </c>
      <c r="Q97" s="67"/>
      <c r="R97" s="67"/>
    </row>
    <row r="98" spans="1:21">
      <c r="F98" s="3"/>
      <c r="G98" s="69" t="s">
        <v>67</v>
      </c>
      <c r="I98" s="71" t="s">
        <v>384</v>
      </c>
      <c r="Q98" s="67"/>
      <c r="R98" s="67"/>
    </row>
    <row r="99" spans="1:21" s="34" customFormat="1">
      <c r="A99"/>
      <c r="B99"/>
      <c r="C99"/>
      <c r="D99" s="20"/>
      <c r="E99" s="16"/>
      <c r="F99" s="3"/>
      <c r="G99" s="69" t="s">
        <v>173</v>
      </c>
      <c r="H99"/>
      <c r="I99" s="71" t="s">
        <v>444</v>
      </c>
      <c r="M99" s="25"/>
      <c r="N99"/>
      <c r="O99"/>
      <c r="P99" s="8"/>
      <c r="Q99"/>
      <c r="R99"/>
      <c r="S99"/>
      <c r="T99"/>
      <c r="U99"/>
    </row>
    <row r="100" spans="1:21" s="34" customFormat="1">
      <c r="A100"/>
      <c r="B100"/>
      <c r="C100"/>
      <c r="D100" s="20"/>
      <c r="E100" s="16"/>
      <c r="F100"/>
      <c r="G100" s="69" t="s">
        <v>374</v>
      </c>
      <c r="H100"/>
      <c r="I100" s="71" t="s">
        <v>425</v>
      </c>
      <c r="M100" s="25"/>
      <c r="N100"/>
      <c r="O100"/>
      <c r="P100" s="8"/>
      <c r="Q100"/>
      <c r="R100"/>
      <c r="S100"/>
      <c r="T100"/>
      <c r="U100"/>
    </row>
    <row r="101" spans="1:21" s="34" customFormat="1">
      <c r="A101"/>
      <c r="B101"/>
      <c r="C101"/>
      <c r="D101" s="20"/>
      <c r="E101" s="16"/>
      <c r="F101"/>
      <c r="G101" s="69" t="s">
        <v>351</v>
      </c>
      <c r="H101"/>
      <c r="I101" s="71" t="s">
        <v>426</v>
      </c>
      <c r="M101" s="25"/>
      <c r="N101"/>
      <c r="O101"/>
      <c r="P101" s="8"/>
      <c r="Q101"/>
      <c r="R101"/>
      <c r="S101"/>
      <c r="T101"/>
      <c r="U101"/>
    </row>
    <row r="102" spans="1:21" s="34" customFormat="1">
      <c r="A102"/>
      <c r="B102"/>
      <c r="C102"/>
      <c r="D102" s="20"/>
      <c r="E102" s="16"/>
      <c r="F102"/>
      <c r="G102" s="69" t="s">
        <v>354</v>
      </c>
      <c r="H102"/>
      <c r="I102" s="71" t="s">
        <v>427</v>
      </c>
      <c r="M102" s="25"/>
      <c r="N102"/>
      <c r="O102"/>
      <c r="P102" s="8"/>
      <c r="Q102"/>
      <c r="R102"/>
      <c r="S102"/>
      <c r="T102"/>
      <c r="U102"/>
    </row>
    <row r="103" spans="1:21" s="34" customFormat="1">
      <c r="A103"/>
      <c r="B103"/>
      <c r="C103"/>
      <c r="D103" s="20"/>
      <c r="E103" s="16"/>
      <c r="F103"/>
      <c r="G103" s="69" t="s">
        <v>353</v>
      </c>
      <c r="H103"/>
      <c r="I103" s="71" t="s">
        <v>428</v>
      </c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174</v>
      </c>
      <c r="H104"/>
      <c r="I104" s="71" t="s">
        <v>429</v>
      </c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325</v>
      </c>
      <c r="H105"/>
      <c r="I105" s="71" t="s">
        <v>430</v>
      </c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437</v>
      </c>
      <c r="H106"/>
      <c r="I106" s="71" t="s">
        <v>431</v>
      </c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175</v>
      </c>
      <c r="H107"/>
      <c r="I107" s="71" t="s">
        <v>448</v>
      </c>
      <c r="M107" s="25"/>
      <c r="N107"/>
      <c r="O107"/>
      <c r="P107" s="8"/>
      <c r="Q107"/>
      <c r="R107"/>
      <c r="S107"/>
      <c r="T107"/>
      <c r="U107"/>
    </row>
    <row r="108" spans="1:21" s="34" customFormat="1">
      <c r="A108"/>
      <c r="B108"/>
      <c r="C108"/>
      <c r="D108" s="20"/>
      <c r="E108" s="16"/>
      <c r="F108"/>
      <c r="G108" s="69" t="s">
        <v>113</v>
      </c>
      <c r="H108"/>
      <c r="I108" s="71" t="s">
        <v>378</v>
      </c>
      <c r="M108" s="25"/>
      <c r="N108"/>
      <c r="O108"/>
      <c r="P108" s="8"/>
      <c r="Q108"/>
      <c r="R108"/>
      <c r="S108"/>
      <c r="T108"/>
      <c r="U108"/>
    </row>
    <row r="109" spans="1:21" s="34" customFormat="1">
      <c r="A109"/>
      <c r="B109"/>
      <c r="C109"/>
      <c r="D109" s="20"/>
      <c r="E109" s="16"/>
      <c r="F109"/>
      <c r="G109" s="69" t="s">
        <v>176</v>
      </c>
      <c r="H109"/>
      <c r="I109" s="102" t="s">
        <v>549</v>
      </c>
      <c r="M109" s="25"/>
      <c r="N109"/>
      <c r="O109"/>
      <c r="P109" s="8"/>
      <c r="Q109"/>
      <c r="R109"/>
      <c r="S109"/>
      <c r="T109"/>
      <c r="U109"/>
    </row>
    <row r="110" spans="1:21" s="34" customFormat="1">
      <c r="A110"/>
      <c r="B110"/>
      <c r="C110"/>
      <c r="D110" s="20"/>
      <c r="E110" s="16"/>
      <c r="F110"/>
      <c r="G110" s="100" t="s">
        <v>525</v>
      </c>
      <c r="H110"/>
      <c r="M110" s="25"/>
      <c r="N110"/>
      <c r="O110"/>
      <c r="P110" s="8"/>
      <c r="Q110"/>
      <c r="R110"/>
      <c r="S110"/>
      <c r="T110"/>
      <c r="U110"/>
    </row>
    <row r="111" spans="1:21" s="34" customFormat="1">
      <c r="A111"/>
      <c r="B111"/>
      <c r="C111"/>
      <c r="D111" s="20"/>
      <c r="E111" s="16"/>
      <c r="F111"/>
      <c r="G111" s="69" t="s">
        <v>177</v>
      </c>
      <c r="H111"/>
      <c r="M111" s="25"/>
      <c r="N111"/>
      <c r="O111"/>
      <c r="P111" s="8"/>
      <c r="Q111"/>
      <c r="R111"/>
      <c r="S111"/>
      <c r="T111"/>
      <c r="U111"/>
    </row>
    <row r="112" spans="1:21" s="34" customFormat="1">
      <c r="A112"/>
      <c r="B112"/>
      <c r="C112"/>
      <c r="D112" s="20"/>
      <c r="E112" s="16"/>
      <c r="F112"/>
      <c r="G112" s="69" t="s">
        <v>55</v>
      </c>
      <c r="H112"/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283</v>
      </c>
      <c r="H113"/>
      <c r="M113" s="25"/>
      <c r="N113"/>
      <c r="O113"/>
      <c r="P113" s="8"/>
      <c r="Q113"/>
      <c r="R113"/>
      <c r="S113"/>
      <c r="T113"/>
      <c r="U113"/>
    </row>
    <row r="114" spans="1:21" s="34" customFormat="1">
      <c r="A114"/>
      <c r="B114"/>
      <c r="C114"/>
      <c r="D114" s="20"/>
      <c r="E114" s="16"/>
      <c r="F114"/>
      <c r="G114" s="69" t="s">
        <v>493</v>
      </c>
      <c r="H114"/>
      <c r="M114" s="25"/>
      <c r="N114"/>
      <c r="O114"/>
      <c r="P114" s="8"/>
      <c r="Q114"/>
      <c r="R114"/>
      <c r="S114"/>
      <c r="T114"/>
      <c r="U114"/>
    </row>
    <row r="115" spans="1:21">
      <c r="G115" s="100" t="s">
        <v>527</v>
      </c>
    </row>
    <row r="116" spans="1:21">
      <c r="G116" s="69" t="s">
        <v>15</v>
      </c>
    </row>
    <row r="117" spans="1:21">
      <c r="G117" s="69" t="s">
        <v>178</v>
      </c>
    </row>
    <row r="118" spans="1:21">
      <c r="G118" s="69" t="s">
        <v>399</v>
      </c>
    </row>
    <row r="119" spans="1:21">
      <c r="G119" s="69" t="s">
        <v>179</v>
      </c>
    </row>
    <row r="120" spans="1:21">
      <c r="G120" s="69" t="s">
        <v>68</v>
      </c>
    </row>
    <row r="121" spans="1:21">
      <c r="D121"/>
      <c r="E121"/>
      <c r="G121" s="69" t="s">
        <v>490</v>
      </c>
      <c r="J121"/>
      <c r="K121"/>
      <c r="L121"/>
      <c r="M121"/>
      <c r="P121"/>
    </row>
    <row r="122" spans="1:21">
      <c r="D122"/>
      <c r="E122"/>
      <c r="G122" s="69" t="s">
        <v>491</v>
      </c>
      <c r="J122"/>
      <c r="K122"/>
      <c r="L122"/>
      <c r="M122"/>
      <c r="P122"/>
    </row>
    <row r="123" spans="1:21">
      <c r="D123"/>
      <c r="E123"/>
      <c r="G123" s="69" t="s">
        <v>492</v>
      </c>
      <c r="J123"/>
      <c r="K123"/>
      <c r="L123"/>
      <c r="M123"/>
      <c r="P123"/>
    </row>
    <row r="124" spans="1:21">
      <c r="D124"/>
      <c r="E124"/>
      <c r="G124" s="69" t="s">
        <v>334</v>
      </c>
      <c r="J124"/>
      <c r="K124"/>
      <c r="L124"/>
      <c r="M124"/>
      <c r="P124"/>
    </row>
    <row r="125" spans="1:21">
      <c r="D125"/>
      <c r="E125"/>
      <c r="G125" s="69" t="s">
        <v>477</v>
      </c>
      <c r="I125"/>
      <c r="J125"/>
      <c r="K125"/>
      <c r="L125"/>
      <c r="M125"/>
      <c r="P125"/>
    </row>
    <row r="126" spans="1:21">
      <c r="D126"/>
      <c r="E126"/>
      <c r="G126" s="69" t="s">
        <v>478</v>
      </c>
      <c r="I126"/>
      <c r="J126"/>
      <c r="K126"/>
      <c r="L126"/>
      <c r="M126"/>
      <c r="P126"/>
    </row>
    <row r="127" spans="1:21">
      <c r="D127"/>
      <c r="E127"/>
      <c r="G127" s="69" t="s">
        <v>180</v>
      </c>
      <c r="I127"/>
      <c r="J127"/>
      <c r="K127"/>
      <c r="L127"/>
      <c r="M127"/>
      <c r="P127"/>
    </row>
    <row r="128" spans="1:21">
      <c r="D128"/>
      <c r="E128"/>
      <c r="G128" s="69" t="s">
        <v>479</v>
      </c>
      <c r="I128"/>
      <c r="J128"/>
      <c r="K128"/>
      <c r="L128"/>
      <c r="M128"/>
      <c r="P128"/>
    </row>
    <row r="129" spans="4:16">
      <c r="D129"/>
      <c r="E129"/>
      <c r="G129" s="69" t="s">
        <v>182</v>
      </c>
      <c r="I129"/>
      <c r="J129"/>
      <c r="K129"/>
      <c r="L129"/>
      <c r="M129"/>
      <c r="P129"/>
    </row>
    <row r="130" spans="4:16">
      <c r="D130"/>
      <c r="E130"/>
      <c r="G130" s="69" t="s">
        <v>480</v>
      </c>
      <c r="I130"/>
      <c r="J130"/>
      <c r="K130"/>
      <c r="L130"/>
      <c r="M130"/>
      <c r="P130"/>
    </row>
    <row r="131" spans="4:16">
      <c r="D131"/>
      <c r="E131"/>
      <c r="G131" s="69" t="s">
        <v>59</v>
      </c>
      <c r="I131"/>
      <c r="J131"/>
      <c r="K131"/>
      <c r="L131"/>
      <c r="M131"/>
      <c r="P131"/>
    </row>
    <row r="132" spans="4:16">
      <c r="D132"/>
      <c r="E132"/>
      <c r="G132" s="69" t="s">
        <v>456</v>
      </c>
      <c r="I132"/>
      <c r="J132"/>
      <c r="K132"/>
      <c r="L132"/>
      <c r="M132"/>
      <c r="P132"/>
    </row>
    <row r="133" spans="4:16">
      <c r="D133"/>
      <c r="E133"/>
      <c r="G133" s="69" t="s">
        <v>328</v>
      </c>
      <c r="I133"/>
      <c r="J133"/>
      <c r="K133"/>
      <c r="L133"/>
      <c r="M133"/>
      <c r="P133"/>
    </row>
    <row r="134" spans="4:16">
      <c r="D134"/>
      <c r="E134"/>
      <c r="G134" s="69" t="s">
        <v>319</v>
      </c>
      <c r="I134"/>
      <c r="J134"/>
      <c r="K134"/>
      <c r="L134"/>
      <c r="M134"/>
      <c r="P134"/>
    </row>
    <row r="135" spans="4:16">
      <c r="D135"/>
      <c r="E135"/>
      <c r="G135" s="69" t="s">
        <v>272</v>
      </c>
      <c r="I135"/>
      <c r="J135"/>
      <c r="K135"/>
      <c r="L135"/>
      <c r="M135"/>
      <c r="P135"/>
    </row>
    <row r="136" spans="4:16">
      <c r="D136"/>
      <c r="E136"/>
      <c r="G136" s="69" t="s">
        <v>462</v>
      </c>
      <c r="I136"/>
      <c r="J136"/>
      <c r="K136"/>
      <c r="L136"/>
      <c r="M136"/>
      <c r="P136"/>
    </row>
    <row r="137" spans="4:16">
      <c r="D137"/>
      <c r="E137"/>
      <c r="G137" s="69" t="s">
        <v>183</v>
      </c>
      <c r="I137"/>
      <c r="J137"/>
      <c r="K137"/>
      <c r="L137"/>
      <c r="M137"/>
      <c r="P137"/>
    </row>
    <row r="138" spans="4:16">
      <c r="D138"/>
      <c r="E138"/>
      <c r="G138" s="69" t="s">
        <v>184</v>
      </c>
      <c r="I138"/>
      <c r="J138"/>
      <c r="K138"/>
      <c r="L138"/>
      <c r="M138"/>
      <c r="P138"/>
    </row>
    <row r="139" spans="4:16">
      <c r="D139"/>
      <c r="E139"/>
      <c r="G139" s="69" t="s">
        <v>312</v>
      </c>
      <c r="I139"/>
      <c r="J139"/>
      <c r="K139"/>
      <c r="L139"/>
      <c r="M139"/>
      <c r="P139"/>
    </row>
    <row r="140" spans="4:16">
      <c r="D140"/>
      <c r="E140"/>
      <c r="G140" s="69" t="s">
        <v>369</v>
      </c>
      <c r="I140"/>
      <c r="J140"/>
      <c r="K140"/>
      <c r="L140"/>
      <c r="M140"/>
      <c r="P140"/>
    </row>
    <row r="141" spans="4:16">
      <c r="D141"/>
      <c r="E141"/>
      <c r="G141" s="69" t="s">
        <v>185</v>
      </c>
      <c r="I141"/>
      <c r="J141"/>
      <c r="K141"/>
      <c r="L141"/>
      <c r="M141"/>
      <c r="P141"/>
    </row>
    <row r="142" spans="4:16">
      <c r="D142"/>
      <c r="E142"/>
      <c r="G142" s="69" t="s">
        <v>186</v>
      </c>
      <c r="I142"/>
      <c r="J142"/>
      <c r="K142"/>
      <c r="L142"/>
      <c r="M142"/>
      <c r="P142"/>
    </row>
    <row r="143" spans="4:16">
      <c r="D143"/>
      <c r="E143"/>
      <c r="G143" s="69" t="s">
        <v>357</v>
      </c>
      <c r="I143"/>
      <c r="J143"/>
      <c r="K143"/>
      <c r="L143"/>
      <c r="M143"/>
      <c r="P143"/>
    </row>
    <row r="144" spans="4:16">
      <c r="D144"/>
      <c r="E144"/>
      <c r="G144" s="69" t="s">
        <v>332</v>
      </c>
      <c r="I144"/>
      <c r="J144"/>
      <c r="K144"/>
      <c r="L144"/>
      <c r="M144"/>
      <c r="P144"/>
    </row>
    <row r="145" spans="4:16">
      <c r="D145"/>
      <c r="E145"/>
      <c r="G145" s="69" t="s">
        <v>121</v>
      </c>
      <c r="I145"/>
      <c r="J145"/>
      <c r="K145"/>
      <c r="L145"/>
      <c r="M145"/>
      <c r="P145"/>
    </row>
    <row r="146" spans="4:16">
      <c r="D146"/>
      <c r="E146"/>
      <c r="G146" s="69" t="s">
        <v>187</v>
      </c>
      <c r="I146"/>
      <c r="J146"/>
      <c r="K146"/>
      <c r="L146"/>
      <c r="M146"/>
      <c r="P146"/>
    </row>
    <row r="147" spans="4:16">
      <c r="D147"/>
      <c r="E147"/>
      <c r="G147" s="69" t="s">
        <v>188</v>
      </c>
      <c r="I147"/>
      <c r="J147"/>
      <c r="K147"/>
      <c r="L147"/>
      <c r="M147"/>
      <c r="P147"/>
    </row>
    <row r="148" spans="4:16">
      <c r="D148"/>
      <c r="E148"/>
      <c r="G148" s="69" t="s">
        <v>126</v>
      </c>
      <c r="I148"/>
      <c r="J148"/>
      <c r="K148"/>
      <c r="L148"/>
      <c r="M148"/>
      <c r="P148"/>
    </row>
    <row r="149" spans="4:16">
      <c r="D149"/>
      <c r="E149"/>
      <c r="G149" s="69" t="s">
        <v>360</v>
      </c>
      <c r="I149"/>
      <c r="J149"/>
      <c r="K149"/>
      <c r="L149"/>
      <c r="M149"/>
      <c r="P149"/>
    </row>
    <row r="150" spans="4:16">
      <c r="D150"/>
      <c r="E150"/>
      <c r="G150" s="69" t="s">
        <v>47</v>
      </c>
      <c r="I150"/>
      <c r="J150"/>
      <c r="K150"/>
      <c r="L150"/>
      <c r="M150"/>
      <c r="P150"/>
    </row>
    <row r="151" spans="4:16">
      <c r="D151"/>
      <c r="E151"/>
      <c r="G151" s="69" t="s">
        <v>189</v>
      </c>
      <c r="I151"/>
      <c r="J151"/>
      <c r="K151"/>
      <c r="L151"/>
      <c r="M151"/>
      <c r="P151"/>
    </row>
    <row r="152" spans="4:16">
      <c r="D152"/>
      <c r="E152"/>
      <c r="G152" s="69" t="s">
        <v>119</v>
      </c>
      <c r="I152"/>
      <c r="J152"/>
      <c r="K152"/>
      <c r="L152"/>
      <c r="M152"/>
      <c r="P152"/>
    </row>
    <row r="153" spans="4:16">
      <c r="D153"/>
      <c r="E153"/>
      <c r="G153" s="69" t="s">
        <v>60</v>
      </c>
      <c r="I153"/>
      <c r="J153"/>
      <c r="K153"/>
      <c r="L153"/>
      <c r="M153"/>
      <c r="P153"/>
    </row>
    <row r="154" spans="4:16">
      <c r="D154"/>
      <c r="E154"/>
      <c r="G154" s="69" t="s">
        <v>190</v>
      </c>
      <c r="I154"/>
      <c r="J154"/>
      <c r="K154"/>
      <c r="L154"/>
      <c r="M154"/>
      <c r="P154"/>
    </row>
    <row r="155" spans="4:16">
      <c r="D155"/>
      <c r="E155"/>
      <c r="G155" s="69" t="s">
        <v>391</v>
      </c>
      <c r="I155"/>
      <c r="J155"/>
      <c r="K155"/>
      <c r="L155"/>
      <c r="M155"/>
      <c r="P155"/>
    </row>
    <row r="156" spans="4:16">
      <c r="D156"/>
      <c r="E156"/>
      <c r="G156" s="100" t="s">
        <v>548</v>
      </c>
      <c r="I156"/>
      <c r="J156"/>
      <c r="K156"/>
      <c r="L156"/>
      <c r="M156"/>
      <c r="P156"/>
    </row>
    <row r="157" spans="4:16">
      <c r="D157"/>
      <c r="E157"/>
      <c r="G157" s="69" t="s">
        <v>191</v>
      </c>
      <c r="I157"/>
      <c r="J157"/>
      <c r="K157"/>
      <c r="L157"/>
      <c r="M157"/>
      <c r="P157"/>
    </row>
    <row r="158" spans="4:16">
      <c r="D158"/>
      <c r="E158"/>
      <c r="G158" s="69" t="s">
        <v>289</v>
      </c>
      <c r="I158"/>
      <c r="J158"/>
      <c r="K158"/>
      <c r="L158"/>
      <c r="M158"/>
      <c r="P158"/>
    </row>
    <row r="159" spans="4:16">
      <c r="D159"/>
      <c r="E159"/>
      <c r="G159" s="69" t="s">
        <v>288</v>
      </c>
      <c r="I159"/>
      <c r="J159"/>
      <c r="K159"/>
      <c r="L159"/>
      <c r="M159"/>
      <c r="P159"/>
    </row>
    <row r="160" spans="4:16">
      <c r="D160"/>
      <c r="E160"/>
      <c r="G160" s="69" t="s">
        <v>290</v>
      </c>
      <c r="I160"/>
      <c r="J160"/>
      <c r="K160"/>
      <c r="L160"/>
      <c r="M160"/>
      <c r="P160"/>
    </row>
    <row r="161" spans="4:16">
      <c r="D161"/>
      <c r="E161"/>
      <c r="G161" s="69" t="s">
        <v>344</v>
      </c>
      <c r="I161"/>
      <c r="J161"/>
      <c r="K161"/>
      <c r="L161"/>
      <c r="M161"/>
      <c r="P161"/>
    </row>
    <row r="162" spans="4:16">
      <c r="D162"/>
      <c r="E162"/>
      <c r="G162" s="69" t="s">
        <v>192</v>
      </c>
      <c r="I162"/>
      <c r="J162"/>
      <c r="K162"/>
      <c r="L162"/>
      <c r="M162"/>
      <c r="P162"/>
    </row>
    <row r="163" spans="4:16">
      <c r="D163"/>
      <c r="E163"/>
      <c r="G163" s="69" t="s">
        <v>300</v>
      </c>
      <c r="I163"/>
      <c r="J163"/>
      <c r="K163"/>
      <c r="L163"/>
      <c r="M163"/>
      <c r="P163"/>
    </row>
    <row r="164" spans="4:16">
      <c r="D164"/>
      <c r="E164"/>
      <c r="G164" s="69" t="s">
        <v>193</v>
      </c>
      <c r="I164"/>
      <c r="J164"/>
      <c r="K164"/>
      <c r="L164"/>
      <c r="M164"/>
      <c r="P164"/>
    </row>
    <row r="165" spans="4:16">
      <c r="D165"/>
      <c r="E165"/>
      <c r="G165" s="69" t="s">
        <v>194</v>
      </c>
      <c r="I165"/>
      <c r="J165"/>
      <c r="K165"/>
      <c r="L165"/>
      <c r="M165"/>
      <c r="P165"/>
    </row>
    <row r="166" spans="4:16">
      <c r="D166"/>
      <c r="E166"/>
      <c r="G166" s="69" t="s">
        <v>195</v>
      </c>
      <c r="I166"/>
      <c r="J166"/>
      <c r="K166"/>
      <c r="L166"/>
      <c r="M166"/>
      <c r="P166"/>
    </row>
    <row r="167" spans="4:16">
      <c r="D167"/>
      <c r="E167"/>
      <c r="G167" s="69" t="s">
        <v>294</v>
      </c>
      <c r="I167"/>
      <c r="J167"/>
      <c r="K167"/>
      <c r="L167"/>
      <c r="M167"/>
      <c r="P167"/>
    </row>
    <row r="168" spans="4:16">
      <c r="D168"/>
      <c r="E168"/>
      <c r="G168" s="69" t="s">
        <v>349</v>
      </c>
      <c r="I168"/>
      <c r="J168"/>
      <c r="K168"/>
      <c r="L168"/>
      <c r="M168"/>
      <c r="P168"/>
    </row>
    <row r="169" spans="4:16">
      <c r="D169"/>
      <c r="E169"/>
      <c r="G169" s="69" t="s">
        <v>273</v>
      </c>
      <c r="I169"/>
      <c r="J169"/>
      <c r="K169"/>
      <c r="L169"/>
      <c r="M169"/>
      <c r="P169"/>
    </row>
    <row r="170" spans="4:16">
      <c r="D170"/>
      <c r="E170"/>
      <c r="G170" s="69" t="s">
        <v>339</v>
      </c>
      <c r="I170"/>
      <c r="J170"/>
      <c r="K170"/>
      <c r="L170"/>
      <c r="M170"/>
      <c r="P170"/>
    </row>
    <row r="171" spans="4:16">
      <c r="D171"/>
      <c r="E171"/>
      <c r="G171" s="69" t="s">
        <v>196</v>
      </c>
      <c r="I171"/>
      <c r="J171"/>
      <c r="K171"/>
      <c r="L171"/>
      <c r="M171"/>
      <c r="P171"/>
    </row>
    <row r="172" spans="4:16">
      <c r="D172"/>
      <c r="E172"/>
      <c r="G172" s="69" t="s">
        <v>197</v>
      </c>
      <c r="I172"/>
      <c r="J172"/>
      <c r="K172"/>
      <c r="L172"/>
      <c r="M172"/>
      <c r="P172"/>
    </row>
    <row r="173" spans="4:16">
      <c r="D173"/>
      <c r="E173"/>
      <c r="G173" s="69" t="s">
        <v>198</v>
      </c>
      <c r="I173"/>
      <c r="J173"/>
      <c r="K173"/>
      <c r="L173"/>
      <c r="M173"/>
      <c r="P173"/>
    </row>
    <row r="174" spans="4:16">
      <c r="D174"/>
      <c r="E174"/>
      <c r="G174" s="69" t="s">
        <v>338</v>
      </c>
      <c r="I174"/>
      <c r="J174"/>
      <c r="K174"/>
      <c r="L174"/>
      <c r="M174"/>
      <c r="P174"/>
    </row>
    <row r="175" spans="4:16">
      <c r="D175"/>
      <c r="E175"/>
      <c r="G175" s="69" t="s">
        <v>199</v>
      </c>
      <c r="I175"/>
      <c r="J175"/>
      <c r="K175"/>
      <c r="L175"/>
      <c r="M175"/>
      <c r="P175"/>
    </row>
    <row r="176" spans="4:16">
      <c r="D176"/>
      <c r="E176"/>
      <c r="G176" s="69" t="s">
        <v>73</v>
      </c>
      <c r="I176"/>
      <c r="J176"/>
      <c r="K176"/>
      <c r="L176"/>
      <c r="M176"/>
      <c r="P176"/>
    </row>
    <row r="177" spans="4:16">
      <c r="D177"/>
      <c r="E177"/>
      <c r="G177" s="69" t="s">
        <v>200</v>
      </c>
      <c r="I177"/>
      <c r="J177"/>
      <c r="K177"/>
      <c r="L177"/>
      <c r="M177"/>
      <c r="P177"/>
    </row>
    <row r="178" spans="4:16">
      <c r="D178"/>
      <c r="E178"/>
      <c r="G178" s="69" t="s">
        <v>37</v>
      </c>
      <c r="I178"/>
      <c r="J178"/>
      <c r="K178"/>
      <c r="L178"/>
      <c r="M178"/>
      <c r="P178"/>
    </row>
    <row r="179" spans="4:16">
      <c r="D179"/>
      <c r="E179"/>
      <c r="G179" s="69" t="s">
        <v>46</v>
      </c>
      <c r="I179"/>
      <c r="J179"/>
      <c r="K179"/>
      <c r="L179"/>
      <c r="M179"/>
      <c r="P179"/>
    </row>
    <row r="180" spans="4:16">
      <c r="D180"/>
      <c r="E180"/>
      <c r="G180" s="69" t="s">
        <v>386</v>
      </c>
      <c r="I180"/>
      <c r="J180"/>
      <c r="K180"/>
      <c r="L180"/>
      <c r="M180"/>
      <c r="P180"/>
    </row>
    <row r="181" spans="4:16">
      <c r="D181"/>
      <c r="E181"/>
      <c r="G181" s="69" t="s">
        <v>201</v>
      </c>
      <c r="I181"/>
      <c r="J181"/>
      <c r="K181"/>
      <c r="L181"/>
      <c r="M181"/>
      <c r="P181"/>
    </row>
    <row r="182" spans="4:16">
      <c r="D182"/>
      <c r="E182"/>
      <c r="G182" s="69" t="s">
        <v>202</v>
      </c>
      <c r="I182"/>
      <c r="J182"/>
      <c r="K182"/>
      <c r="L182"/>
      <c r="M182"/>
      <c r="P182"/>
    </row>
    <row r="183" spans="4:16">
      <c r="D183"/>
      <c r="E183"/>
      <c r="G183" s="69" t="s">
        <v>203</v>
      </c>
      <c r="I183"/>
      <c r="J183"/>
      <c r="K183"/>
      <c r="L183"/>
      <c r="M183"/>
      <c r="P183"/>
    </row>
    <row r="184" spans="4:16">
      <c r="D184"/>
      <c r="E184"/>
      <c r="G184" s="69" t="s">
        <v>118</v>
      </c>
      <c r="I184"/>
      <c r="J184"/>
      <c r="K184"/>
      <c r="L184"/>
      <c r="M184"/>
      <c r="P184"/>
    </row>
    <row r="185" spans="4:16">
      <c r="D185"/>
      <c r="E185"/>
      <c r="G185" s="69" t="s">
        <v>66</v>
      </c>
      <c r="I185"/>
      <c r="J185"/>
      <c r="K185"/>
      <c r="L185"/>
      <c r="M185"/>
      <c r="P185"/>
    </row>
    <row r="186" spans="4:16">
      <c r="D186"/>
      <c r="E186"/>
      <c r="G186" s="69" t="s">
        <v>66</v>
      </c>
      <c r="I186"/>
      <c r="J186"/>
      <c r="K186"/>
      <c r="L186"/>
      <c r="M186"/>
      <c r="P186"/>
    </row>
    <row r="187" spans="4:16">
      <c r="D187"/>
      <c r="E187"/>
      <c r="G187" s="69" t="s">
        <v>395</v>
      </c>
      <c r="I187"/>
      <c r="J187"/>
      <c r="K187"/>
      <c r="L187"/>
      <c r="M187"/>
      <c r="P187"/>
    </row>
    <row r="188" spans="4:16">
      <c r="D188"/>
      <c r="E188"/>
      <c r="G188" s="69" t="s">
        <v>204</v>
      </c>
      <c r="I188"/>
      <c r="J188"/>
      <c r="K188"/>
      <c r="L188"/>
      <c r="M188"/>
      <c r="P188"/>
    </row>
    <row r="189" spans="4:16">
      <c r="D189"/>
      <c r="E189"/>
      <c r="G189" s="69" t="s">
        <v>474</v>
      </c>
      <c r="I189"/>
      <c r="J189"/>
      <c r="K189"/>
      <c r="L189"/>
      <c r="M189"/>
      <c r="P189"/>
    </row>
    <row r="190" spans="4:16">
      <c r="D190"/>
      <c r="E190"/>
      <c r="G190" s="69" t="s">
        <v>348</v>
      </c>
      <c r="I190"/>
      <c r="J190"/>
      <c r="K190"/>
      <c r="L190"/>
      <c r="M190"/>
      <c r="P190"/>
    </row>
    <row r="191" spans="4:16">
      <c r="D191"/>
      <c r="E191"/>
      <c r="G191" s="69" t="s">
        <v>58</v>
      </c>
      <c r="I191"/>
      <c r="J191"/>
      <c r="K191"/>
      <c r="L191"/>
      <c r="M191"/>
      <c r="P191"/>
    </row>
    <row r="192" spans="4:16">
      <c r="D192"/>
      <c r="E192"/>
      <c r="G192" s="69" t="s">
        <v>481</v>
      </c>
      <c r="I192"/>
      <c r="J192"/>
      <c r="K192"/>
      <c r="L192"/>
      <c r="M192"/>
      <c r="P192"/>
    </row>
    <row r="193" spans="4:16">
      <c r="D193"/>
      <c r="E193"/>
      <c r="G193" s="69" t="s">
        <v>468</v>
      </c>
      <c r="I193"/>
      <c r="J193"/>
      <c r="K193"/>
      <c r="L193"/>
      <c r="M193"/>
      <c r="P193"/>
    </row>
    <row r="194" spans="4:16">
      <c r="D194"/>
      <c r="E194"/>
      <c r="G194" s="69" t="s">
        <v>469</v>
      </c>
      <c r="I194"/>
      <c r="J194"/>
      <c r="K194"/>
      <c r="L194"/>
      <c r="M194"/>
      <c r="P194"/>
    </row>
    <row r="195" spans="4:16">
      <c r="D195"/>
      <c r="E195"/>
      <c r="G195" s="69" t="s">
        <v>488</v>
      </c>
      <c r="I195"/>
      <c r="J195"/>
      <c r="K195"/>
      <c r="L195"/>
      <c r="M195"/>
      <c r="P195"/>
    </row>
    <row r="196" spans="4:16">
      <c r="D196"/>
      <c r="E196"/>
      <c r="G196" s="69" t="s">
        <v>459</v>
      </c>
      <c r="I196"/>
      <c r="J196"/>
      <c r="K196"/>
      <c r="L196"/>
      <c r="M196"/>
      <c r="P196"/>
    </row>
    <row r="197" spans="4:16">
      <c r="D197"/>
      <c r="E197"/>
      <c r="G197" s="69" t="s">
        <v>460</v>
      </c>
      <c r="I197"/>
      <c r="J197"/>
      <c r="K197"/>
      <c r="L197"/>
      <c r="M197"/>
      <c r="P197"/>
    </row>
    <row r="198" spans="4:16">
      <c r="D198"/>
      <c r="E198"/>
      <c r="G198" s="69" t="s">
        <v>205</v>
      </c>
      <c r="I198"/>
      <c r="J198"/>
      <c r="K198"/>
      <c r="L198"/>
      <c r="M198"/>
      <c r="P198"/>
    </row>
    <row r="199" spans="4:16">
      <c r="D199"/>
      <c r="E199"/>
      <c r="G199" s="69" t="s">
        <v>205</v>
      </c>
      <c r="I199"/>
      <c r="J199"/>
      <c r="K199"/>
      <c r="L199"/>
      <c r="M199"/>
      <c r="P199"/>
    </row>
    <row r="200" spans="4:16">
      <c r="D200"/>
      <c r="E200"/>
      <c r="G200" s="69" t="s">
        <v>206</v>
      </c>
      <c r="I200"/>
      <c r="J200"/>
      <c r="K200"/>
      <c r="L200"/>
      <c r="M200"/>
      <c r="P200"/>
    </row>
    <row r="201" spans="4:16">
      <c r="D201"/>
      <c r="E201"/>
      <c r="G201" s="69" t="s">
        <v>114</v>
      </c>
      <c r="I201"/>
      <c r="J201"/>
      <c r="K201"/>
      <c r="L201"/>
      <c r="M201"/>
      <c r="P201"/>
    </row>
    <row r="202" spans="4:16">
      <c r="D202"/>
      <c r="E202"/>
      <c r="G202" s="69" t="s">
        <v>405</v>
      </c>
      <c r="I202"/>
      <c r="J202"/>
      <c r="K202"/>
      <c r="L202"/>
      <c r="M202"/>
      <c r="P202"/>
    </row>
    <row r="203" spans="4:16">
      <c r="D203"/>
      <c r="E203"/>
      <c r="G203" s="69" t="s">
        <v>295</v>
      </c>
      <c r="I203"/>
      <c r="J203"/>
      <c r="K203"/>
      <c r="L203"/>
      <c r="M203"/>
      <c r="P203"/>
    </row>
    <row r="204" spans="4:16">
      <c r="D204"/>
      <c r="E204"/>
      <c r="G204" s="69" t="s">
        <v>291</v>
      </c>
      <c r="I204"/>
      <c r="J204"/>
      <c r="K204"/>
      <c r="L204"/>
      <c r="M204"/>
      <c r="P204"/>
    </row>
    <row r="205" spans="4:16">
      <c r="D205"/>
      <c r="E205"/>
      <c r="G205" s="69" t="s">
        <v>482</v>
      </c>
      <c r="I205"/>
      <c r="J205"/>
      <c r="K205"/>
      <c r="L205"/>
      <c r="M205"/>
      <c r="P205"/>
    </row>
    <row r="206" spans="4:16">
      <c r="D206"/>
      <c r="E206"/>
      <c r="G206" s="69" t="s">
        <v>159</v>
      </c>
      <c r="I206"/>
      <c r="J206"/>
      <c r="K206"/>
      <c r="L206"/>
      <c r="M206"/>
      <c r="P206"/>
    </row>
    <row r="207" spans="4:16">
      <c r="D207"/>
      <c r="E207"/>
      <c r="G207" s="69" t="s">
        <v>207</v>
      </c>
      <c r="I207"/>
      <c r="J207"/>
      <c r="K207"/>
      <c r="L207"/>
      <c r="M207"/>
      <c r="P207"/>
    </row>
    <row r="208" spans="4:16">
      <c r="D208"/>
      <c r="E208"/>
      <c r="G208" s="69" t="s">
        <v>208</v>
      </c>
      <c r="I208"/>
      <c r="J208"/>
      <c r="K208"/>
      <c r="L208"/>
      <c r="M208"/>
      <c r="P208"/>
    </row>
    <row r="209" spans="4:16">
      <c r="D209"/>
      <c r="E209"/>
      <c r="G209" s="100" t="s">
        <v>557</v>
      </c>
      <c r="I209"/>
      <c r="J209"/>
      <c r="K209"/>
      <c r="L209"/>
      <c r="M209"/>
      <c r="P209"/>
    </row>
    <row r="210" spans="4:16">
      <c r="D210"/>
      <c r="E210"/>
      <c r="G210" s="69" t="s">
        <v>296</v>
      </c>
      <c r="I210"/>
      <c r="J210"/>
      <c r="K210"/>
      <c r="L210"/>
      <c r="M210"/>
      <c r="P210"/>
    </row>
    <row r="211" spans="4:16">
      <c r="D211"/>
      <c r="E211"/>
      <c r="G211" s="69" t="s">
        <v>74</v>
      </c>
      <c r="I211"/>
      <c r="J211"/>
      <c r="K211"/>
      <c r="L211"/>
      <c r="M211"/>
      <c r="P211"/>
    </row>
    <row r="212" spans="4:16">
      <c r="D212"/>
      <c r="E212"/>
      <c r="G212" s="69" t="s">
        <v>297</v>
      </c>
      <c r="I212"/>
      <c r="J212"/>
      <c r="K212"/>
      <c r="L212"/>
      <c r="M212"/>
      <c r="P212"/>
    </row>
    <row r="213" spans="4:16">
      <c r="D213"/>
      <c r="E213"/>
      <c r="G213" s="69" t="s">
        <v>396</v>
      </c>
      <c r="I213"/>
      <c r="J213"/>
      <c r="K213"/>
      <c r="L213"/>
      <c r="M213"/>
      <c r="P213"/>
    </row>
    <row r="214" spans="4:16">
      <c r="D214"/>
      <c r="E214"/>
      <c r="G214" s="69" t="s">
        <v>111</v>
      </c>
      <c r="I214"/>
      <c r="J214"/>
      <c r="K214"/>
      <c r="L214"/>
      <c r="M214"/>
      <c r="P214"/>
    </row>
    <row r="215" spans="4:16">
      <c r="D215"/>
      <c r="E215"/>
      <c r="G215" s="69" t="s">
        <v>476</v>
      </c>
      <c r="I215"/>
      <c r="J215"/>
      <c r="K215"/>
      <c r="L215"/>
      <c r="M215"/>
      <c r="P215"/>
    </row>
    <row r="216" spans="4:16">
      <c r="D216"/>
      <c r="E216"/>
      <c r="G216" s="69" t="s">
        <v>342</v>
      </c>
      <c r="I216"/>
      <c r="J216"/>
      <c r="K216"/>
      <c r="L216"/>
      <c r="M216"/>
      <c r="P216"/>
    </row>
    <row r="217" spans="4:16">
      <c r="D217"/>
      <c r="E217"/>
      <c r="G217" s="69" t="s">
        <v>365</v>
      </c>
      <c r="I217"/>
      <c r="J217"/>
      <c r="K217"/>
      <c r="L217"/>
      <c r="M217"/>
      <c r="P217"/>
    </row>
    <row r="218" spans="4:16">
      <c r="D218"/>
      <c r="E218"/>
      <c r="G218" s="69" t="s">
        <v>364</v>
      </c>
      <c r="I218"/>
      <c r="J218"/>
      <c r="K218"/>
      <c r="L218"/>
      <c r="M218"/>
      <c r="P218"/>
    </row>
    <row r="219" spans="4:16">
      <c r="D219"/>
      <c r="E219"/>
      <c r="G219" s="69" t="s">
        <v>209</v>
      </c>
      <c r="I219"/>
      <c r="J219"/>
      <c r="K219"/>
      <c r="L219"/>
      <c r="M219"/>
      <c r="P219"/>
    </row>
    <row r="220" spans="4:16">
      <c r="D220"/>
      <c r="E220"/>
      <c r="G220" s="69" t="s">
        <v>210</v>
      </c>
      <c r="I220"/>
      <c r="J220"/>
      <c r="K220"/>
      <c r="L220"/>
      <c r="M220"/>
      <c r="P220"/>
    </row>
    <row r="221" spans="4:16">
      <c r="D221"/>
      <c r="E221"/>
      <c r="G221" s="69" t="s">
        <v>211</v>
      </c>
      <c r="I221"/>
      <c r="J221"/>
      <c r="K221"/>
      <c r="L221"/>
      <c r="M221"/>
      <c r="P221"/>
    </row>
    <row r="222" spans="4:16">
      <c r="D222"/>
      <c r="E222"/>
      <c r="G222" s="69" t="s">
        <v>315</v>
      </c>
      <c r="I222"/>
      <c r="J222"/>
      <c r="K222"/>
      <c r="L222"/>
      <c r="M222"/>
      <c r="P222"/>
    </row>
    <row r="223" spans="4:16">
      <c r="D223"/>
      <c r="E223"/>
      <c r="G223" s="69" t="s">
        <v>313</v>
      </c>
      <c r="I223"/>
      <c r="J223"/>
      <c r="K223"/>
      <c r="L223"/>
      <c r="M223"/>
      <c r="P223"/>
    </row>
    <row r="224" spans="4:16">
      <c r="D224"/>
      <c r="E224"/>
      <c r="G224" s="69" t="s">
        <v>314</v>
      </c>
      <c r="I224"/>
      <c r="J224"/>
      <c r="K224"/>
      <c r="L224"/>
      <c r="M224"/>
      <c r="P224"/>
    </row>
    <row r="225" spans="4:16">
      <c r="D225"/>
      <c r="E225"/>
      <c r="G225" s="69" t="s">
        <v>160</v>
      </c>
      <c r="I225"/>
      <c r="J225"/>
      <c r="K225"/>
      <c r="L225"/>
      <c r="M225"/>
      <c r="P225"/>
    </row>
    <row r="226" spans="4:16">
      <c r="D226"/>
      <c r="E226"/>
      <c r="G226" s="69" t="s">
        <v>69</v>
      </c>
      <c r="I226"/>
      <c r="J226"/>
      <c r="K226"/>
      <c r="L226"/>
      <c r="M226"/>
      <c r="P226"/>
    </row>
    <row r="227" spans="4:16">
      <c r="D227"/>
      <c r="E227"/>
      <c r="G227" s="69" t="s">
        <v>212</v>
      </c>
      <c r="I227"/>
      <c r="J227"/>
      <c r="K227"/>
      <c r="L227"/>
      <c r="M227"/>
      <c r="P227"/>
    </row>
    <row r="228" spans="4:16">
      <c r="D228"/>
      <c r="E228"/>
      <c r="G228" s="69" t="s">
        <v>316</v>
      </c>
      <c r="I228"/>
      <c r="J228"/>
      <c r="K228"/>
      <c r="L228"/>
      <c r="M228"/>
      <c r="P228"/>
    </row>
    <row r="229" spans="4:16">
      <c r="D229"/>
      <c r="E229"/>
      <c r="G229" s="69" t="s">
        <v>389</v>
      </c>
      <c r="I229"/>
      <c r="J229"/>
      <c r="K229"/>
      <c r="L229"/>
      <c r="M229"/>
      <c r="P229"/>
    </row>
    <row r="230" spans="4:16">
      <c r="D230"/>
      <c r="E230"/>
      <c r="G230" s="69" t="s">
        <v>310</v>
      </c>
      <c r="I230"/>
      <c r="J230"/>
      <c r="K230"/>
      <c r="L230"/>
      <c r="M230"/>
      <c r="P230"/>
    </row>
    <row r="231" spans="4:16">
      <c r="D231"/>
      <c r="E231"/>
      <c r="G231" s="69" t="s">
        <v>307</v>
      </c>
      <c r="I231"/>
      <c r="J231"/>
      <c r="K231"/>
      <c r="L231"/>
      <c r="M231"/>
      <c r="P231"/>
    </row>
    <row r="232" spans="4:16">
      <c r="D232"/>
      <c r="E232"/>
      <c r="G232" s="69" t="s">
        <v>213</v>
      </c>
      <c r="I232"/>
      <c r="J232"/>
      <c r="K232"/>
      <c r="L232"/>
      <c r="M232"/>
      <c r="P232"/>
    </row>
    <row r="233" spans="4:16">
      <c r="D233"/>
      <c r="E233"/>
      <c r="G233" s="100" t="s">
        <v>522</v>
      </c>
      <c r="I233"/>
      <c r="J233"/>
      <c r="K233"/>
      <c r="L233"/>
      <c r="M233"/>
      <c r="P233"/>
    </row>
    <row r="234" spans="4:16">
      <c r="D234"/>
      <c r="E234"/>
      <c r="G234" s="69" t="s">
        <v>49</v>
      </c>
      <c r="I234"/>
      <c r="J234"/>
      <c r="K234"/>
      <c r="L234"/>
      <c r="M234"/>
      <c r="P234"/>
    </row>
    <row r="235" spans="4:16">
      <c r="D235"/>
      <c r="E235"/>
      <c r="G235" s="69" t="s">
        <v>302</v>
      </c>
      <c r="I235"/>
      <c r="J235"/>
      <c r="K235"/>
      <c r="L235"/>
      <c r="M235"/>
      <c r="P235"/>
    </row>
    <row r="236" spans="4:16">
      <c r="D236"/>
      <c r="E236"/>
      <c r="G236" s="69" t="s">
        <v>120</v>
      </c>
      <c r="I236"/>
      <c r="J236"/>
      <c r="K236"/>
      <c r="L236"/>
      <c r="M236"/>
      <c r="P236"/>
    </row>
    <row r="237" spans="4:16">
      <c r="D237"/>
      <c r="E237"/>
      <c r="G237" s="69" t="s">
        <v>214</v>
      </c>
      <c r="I237"/>
      <c r="J237"/>
      <c r="K237"/>
      <c r="L237"/>
      <c r="M237"/>
      <c r="P237"/>
    </row>
    <row r="238" spans="4:16">
      <c r="D238"/>
      <c r="E238"/>
      <c r="G238" s="69" t="s">
        <v>65</v>
      </c>
      <c r="I238"/>
      <c r="J238"/>
      <c r="K238"/>
      <c r="L238"/>
      <c r="M238"/>
      <c r="P238"/>
    </row>
    <row r="239" spans="4:16">
      <c r="D239"/>
      <c r="E239"/>
      <c r="G239" s="69" t="s">
        <v>311</v>
      </c>
      <c r="I239"/>
      <c r="J239"/>
      <c r="K239"/>
      <c r="L239"/>
      <c r="M239"/>
      <c r="P239"/>
    </row>
    <row r="240" spans="4:16">
      <c r="D240"/>
      <c r="E240"/>
      <c r="G240" s="69" t="s">
        <v>215</v>
      </c>
      <c r="I240"/>
      <c r="J240"/>
      <c r="K240"/>
      <c r="L240"/>
      <c r="M240"/>
      <c r="P240"/>
    </row>
    <row r="241" spans="4:16">
      <c r="D241"/>
      <c r="E241"/>
      <c r="G241" s="69" t="s">
        <v>216</v>
      </c>
      <c r="I241"/>
      <c r="J241"/>
      <c r="K241"/>
      <c r="L241"/>
      <c r="M241"/>
      <c r="P241"/>
    </row>
    <row r="242" spans="4:16">
      <c r="D242"/>
      <c r="E242"/>
      <c r="G242" s="69" t="s">
        <v>64</v>
      </c>
      <c r="I242"/>
      <c r="J242"/>
      <c r="K242"/>
      <c r="L242"/>
      <c r="M242"/>
      <c r="P242"/>
    </row>
    <row r="243" spans="4:16">
      <c r="D243"/>
      <c r="E243"/>
      <c r="G243" s="69" t="s">
        <v>217</v>
      </c>
      <c r="I243"/>
      <c r="J243"/>
      <c r="K243"/>
      <c r="L243"/>
      <c r="M243"/>
      <c r="P243"/>
    </row>
    <row r="244" spans="4:16">
      <c r="D244"/>
      <c r="E244"/>
      <c r="G244" s="69" t="s">
        <v>115</v>
      </c>
      <c r="I244"/>
      <c r="J244"/>
      <c r="K244"/>
      <c r="L244"/>
      <c r="M244"/>
      <c r="P244"/>
    </row>
    <row r="245" spans="4:16">
      <c r="D245"/>
      <c r="E245"/>
      <c r="G245" s="69" t="s">
        <v>496</v>
      </c>
      <c r="I245"/>
      <c r="J245"/>
      <c r="K245"/>
      <c r="L245"/>
      <c r="M245"/>
      <c r="P245"/>
    </row>
    <row r="246" spans="4:16">
      <c r="D246"/>
      <c r="E246"/>
      <c r="G246" s="69" t="s">
        <v>401</v>
      </c>
      <c r="I246"/>
      <c r="J246"/>
      <c r="K246"/>
      <c r="L246"/>
      <c r="M246"/>
      <c r="P246"/>
    </row>
    <row r="247" spans="4:16">
      <c r="D247"/>
      <c r="E247"/>
      <c r="G247" s="69" t="s">
        <v>29</v>
      </c>
      <c r="I247"/>
      <c r="J247"/>
      <c r="K247"/>
      <c r="L247"/>
      <c r="M247"/>
      <c r="P247"/>
    </row>
    <row r="248" spans="4:16">
      <c r="D248"/>
      <c r="E248"/>
      <c r="G248" s="69" t="s">
        <v>218</v>
      </c>
      <c r="I248"/>
      <c r="J248"/>
      <c r="K248"/>
      <c r="L248"/>
      <c r="M248"/>
      <c r="P248"/>
    </row>
    <row r="249" spans="4:16">
      <c r="D249"/>
      <c r="E249"/>
      <c r="G249" s="69" t="s">
        <v>327</v>
      </c>
      <c r="I249"/>
      <c r="J249"/>
      <c r="K249"/>
      <c r="L249"/>
      <c r="M249"/>
      <c r="P249"/>
    </row>
    <row r="250" spans="4:16">
      <c r="D250"/>
      <c r="E250"/>
      <c r="G250" s="69" t="s">
        <v>219</v>
      </c>
      <c r="I250"/>
      <c r="J250"/>
      <c r="K250"/>
      <c r="L250"/>
      <c r="M250"/>
      <c r="P250"/>
    </row>
    <row r="251" spans="4:16">
      <c r="D251"/>
      <c r="E251"/>
      <c r="G251" s="69" t="s">
        <v>56</v>
      </c>
      <c r="I251"/>
      <c r="J251"/>
      <c r="K251"/>
      <c r="L251"/>
      <c r="M251"/>
      <c r="P251"/>
    </row>
    <row r="252" spans="4:16">
      <c r="D252"/>
      <c r="E252"/>
      <c r="G252" s="69" t="s">
        <v>157</v>
      </c>
      <c r="I252"/>
      <c r="J252"/>
      <c r="K252"/>
      <c r="L252"/>
      <c r="M252"/>
      <c r="P252"/>
    </row>
    <row r="253" spans="4:16">
      <c r="D253"/>
      <c r="E253"/>
      <c r="G253" s="69" t="s">
        <v>397</v>
      </c>
      <c r="I253"/>
      <c r="J253"/>
      <c r="K253"/>
      <c r="L253"/>
      <c r="M253"/>
      <c r="P253"/>
    </row>
    <row r="254" spans="4:16">
      <c r="D254"/>
      <c r="E254"/>
      <c r="G254" s="69" t="s">
        <v>457</v>
      </c>
      <c r="I254"/>
      <c r="J254"/>
      <c r="K254"/>
      <c r="L254"/>
      <c r="M254"/>
      <c r="P254"/>
    </row>
    <row r="255" spans="4:16">
      <c r="D255"/>
      <c r="E255"/>
      <c r="G255" s="69" t="s">
        <v>220</v>
      </c>
      <c r="I255"/>
      <c r="J255"/>
      <c r="K255"/>
      <c r="L255"/>
      <c r="M255"/>
      <c r="P255"/>
    </row>
    <row r="256" spans="4:16">
      <c r="D256"/>
      <c r="E256"/>
      <c r="G256" s="69" t="s">
        <v>158</v>
      </c>
      <c r="I256"/>
      <c r="J256"/>
      <c r="K256"/>
      <c r="L256"/>
      <c r="M256"/>
      <c r="P256"/>
    </row>
    <row r="257" spans="4:16">
      <c r="D257"/>
      <c r="E257"/>
      <c r="G257" s="69" t="s">
        <v>467</v>
      </c>
      <c r="I257"/>
      <c r="J257"/>
      <c r="K257"/>
      <c r="L257"/>
      <c r="M257"/>
      <c r="P257"/>
    </row>
    <row r="258" spans="4:16">
      <c r="D258"/>
      <c r="E258"/>
      <c r="G258" s="69" t="s">
        <v>303</v>
      </c>
      <c r="I258"/>
      <c r="J258"/>
      <c r="K258"/>
      <c r="L258"/>
      <c r="M258"/>
      <c r="P258"/>
    </row>
    <row r="259" spans="4:16">
      <c r="D259"/>
      <c r="E259"/>
      <c r="G259" s="69" t="s">
        <v>221</v>
      </c>
      <c r="I259"/>
      <c r="J259"/>
      <c r="K259"/>
      <c r="L259"/>
      <c r="M259"/>
      <c r="P259"/>
    </row>
    <row r="260" spans="4:16">
      <c r="D260"/>
      <c r="E260"/>
      <c r="G260" s="69" t="s">
        <v>306</v>
      </c>
      <c r="I260"/>
      <c r="J260"/>
      <c r="K260"/>
      <c r="L260"/>
      <c r="M260"/>
      <c r="P260"/>
    </row>
    <row r="261" spans="4:16">
      <c r="D261"/>
      <c r="E261"/>
      <c r="G261" s="69" t="s">
        <v>299</v>
      </c>
      <c r="I261"/>
      <c r="J261"/>
      <c r="K261"/>
      <c r="L261"/>
      <c r="M261"/>
      <c r="P261"/>
    </row>
    <row r="262" spans="4:16">
      <c r="D262"/>
      <c r="E262"/>
      <c r="G262" s="69" t="s">
        <v>222</v>
      </c>
      <c r="I262"/>
      <c r="J262"/>
      <c r="K262"/>
      <c r="L262"/>
      <c r="M262"/>
      <c r="P262"/>
    </row>
    <row r="263" spans="4:16">
      <c r="D263"/>
      <c r="E263"/>
      <c r="G263" s="69" t="s">
        <v>27</v>
      </c>
      <c r="I263"/>
      <c r="J263"/>
      <c r="K263"/>
      <c r="L263"/>
      <c r="M263"/>
      <c r="P263"/>
    </row>
    <row r="264" spans="4:16">
      <c r="D264"/>
      <c r="E264"/>
      <c r="G264" s="69" t="s">
        <v>336</v>
      </c>
      <c r="I264"/>
      <c r="J264"/>
      <c r="K264"/>
      <c r="L264"/>
      <c r="M264"/>
      <c r="P264"/>
    </row>
    <row r="265" spans="4:16">
      <c r="D265"/>
      <c r="E265"/>
      <c r="G265" s="100" t="s">
        <v>523</v>
      </c>
      <c r="I265"/>
      <c r="J265"/>
      <c r="K265"/>
      <c r="L265"/>
      <c r="M265"/>
      <c r="P265"/>
    </row>
    <row r="266" spans="4:16">
      <c r="D266"/>
      <c r="E266"/>
      <c r="G266" s="69" t="s">
        <v>70</v>
      </c>
      <c r="I266"/>
      <c r="J266"/>
      <c r="K266"/>
      <c r="L266"/>
      <c r="M266"/>
      <c r="P266"/>
    </row>
    <row r="267" spans="4:16">
      <c r="D267"/>
      <c r="E267"/>
      <c r="G267" s="69" t="s">
        <v>333</v>
      </c>
      <c r="I267"/>
      <c r="J267"/>
      <c r="K267"/>
      <c r="L267"/>
      <c r="M267"/>
      <c r="P267"/>
    </row>
    <row r="268" spans="4:16">
      <c r="D268"/>
      <c r="E268"/>
      <c r="G268" s="69" t="s">
        <v>54</v>
      </c>
      <c r="I268"/>
      <c r="J268"/>
      <c r="K268"/>
      <c r="L268"/>
      <c r="M268"/>
      <c r="P268"/>
    </row>
    <row r="269" spans="4:16">
      <c r="D269"/>
      <c r="E269"/>
      <c r="G269" s="69" t="s">
        <v>61</v>
      </c>
      <c r="I269"/>
      <c r="J269"/>
      <c r="K269"/>
      <c r="L269"/>
      <c r="M269"/>
      <c r="P269"/>
    </row>
    <row r="270" spans="4:16">
      <c r="D270"/>
      <c r="E270"/>
      <c r="G270" s="69" t="s">
        <v>223</v>
      </c>
      <c r="I270"/>
      <c r="J270"/>
      <c r="K270"/>
      <c r="L270"/>
      <c r="M270"/>
      <c r="P270"/>
    </row>
    <row r="271" spans="4:16">
      <c r="D271"/>
      <c r="E271"/>
      <c r="G271" s="69" t="s">
        <v>326</v>
      </c>
      <c r="I271"/>
      <c r="J271"/>
      <c r="K271"/>
      <c r="L271"/>
      <c r="M271"/>
      <c r="P271"/>
    </row>
    <row r="272" spans="4:16">
      <c r="D272"/>
      <c r="E272"/>
      <c r="G272" s="69" t="s">
        <v>366</v>
      </c>
      <c r="I272"/>
      <c r="J272"/>
      <c r="K272"/>
      <c r="L272"/>
      <c r="M272"/>
      <c r="P272"/>
    </row>
    <row r="273" spans="4:16">
      <c r="D273"/>
      <c r="E273"/>
      <c r="G273" s="69" t="s">
        <v>298</v>
      </c>
      <c r="I273"/>
      <c r="J273"/>
      <c r="K273"/>
      <c r="L273"/>
      <c r="M273"/>
      <c r="P273"/>
    </row>
    <row r="274" spans="4:16">
      <c r="D274"/>
      <c r="E274"/>
      <c r="G274" s="100" t="s">
        <v>551</v>
      </c>
      <c r="I274"/>
      <c r="J274"/>
      <c r="K274"/>
      <c r="L274"/>
      <c r="M274"/>
      <c r="P274"/>
    </row>
    <row r="275" spans="4:16">
      <c r="D275"/>
      <c r="E275"/>
      <c r="G275" s="69" t="s">
        <v>25</v>
      </c>
      <c r="I275"/>
      <c r="J275"/>
      <c r="K275"/>
      <c r="L275"/>
      <c r="M275"/>
      <c r="P275"/>
    </row>
    <row r="276" spans="4:16">
      <c r="D276"/>
      <c r="E276"/>
      <c r="G276" s="69" t="s">
        <v>224</v>
      </c>
      <c r="I276"/>
      <c r="J276"/>
      <c r="K276"/>
      <c r="L276"/>
      <c r="M276"/>
      <c r="P276"/>
    </row>
    <row r="277" spans="4:16">
      <c r="D277"/>
      <c r="E277"/>
      <c r="G277" s="69" t="s">
        <v>224</v>
      </c>
      <c r="I277"/>
      <c r="J277"/>
      <c r="K277"/>
      <c r="L277"/>
      <c r="M277"/>
      <c r="P277"/>
    </row>
    <row r="278" spans="4:16">
      <c r="D278"/>
      <c r="E278"/>
      <c r="G278" s="69" t="s">
        <v>371</v>
      </c>
      <c r="I278"/>
      <c r="J278"/>
      <c r="K278"/>
      <c r="L278"/>
      <c r="M278"/>
      <c r="P278"/>
    </row>
    <row r="279" spans="4:16">
      <c r="D279"/>
      <c r="E279"/>
      <c r="G279" s="69" t="s">
        <v>372</v>
      </c>
      <c r="I279"/>
      <c r="J279"/>
      <c r="K279"/>
      <c r="L279"/>
      <c r="M279"/>
      <c r="P279"/>
    </row>
    <row r="280" spans="4:16">
      <c r="D280"/>
      <c r="E280"/>
      <c r="G280" s="69" t="s">
        <v>282</v>
      </c>
      <c r="I280"/>
      <c r="J280"/>
      <c r="K280"/>
      <c r="L280"/>
      <c r="M280"/>
      <c r="P280"/>
    </row>
    <row r="281" spans="4:16">
      <c r="D281"/>
      <c r="E281"/>
      <c r="G281" s="69" t="s">
        <v>225</v>
      </c>
      <c r="I281"/>
      <c r="J281"/>
      <c r="K281"/>
      <c r="L281"/>
      <c r="M281"/>
      <c r="P281"/>
    </row>
    <row r="282" spans="4:16">
      <c r="D282"/>
      <c r="E282"/>
      <c r="G282" s="69" t="s">
        <v>57</v>
      </c>
      <c r="I282"/>
      <c r="J282"/>
      <c r="K282"/>
      <c r="L282"/>
      <c r="M282"/>
      <c r="P282"/>
    </row>
    <row r="283" spans="4:16">
      <c r="D283"/>
      <c r="E283"/>
      <c r="G283" s="69" t="s">
        <v>317</v>
      </c>
      <c r="I283"/>
      <c r="J283"/>
      <c r="K283"/>
      <c r="L283"/>
      <c r="M283"/>
      <c r="P283"/>
    </row>
    <row r="284" spans="4:16">
      <c r="D284"/>
      <c r="E284"/>
      <c r="G284" s="69" t="s">
        <v>363</v>
      </c>
      <c r="I284"/>
      <c r="J284"/>
      <c r="K284"/>
      <c r="L284"/>
      <c r="M284"/>
      <c r="P284"/>
    </row>
    <row r="285" spans="4:16">
      <c r="D285"/>
      <c r="E285"/>
      <c r="G285" s="69" t="s">
        <v>226</v>
      </c>
      <c r="I285"/>
      <c r="J285"/>
      <c r="K285"/>
      <c r="L285"/>
      <c r="M285"/>
      <c r="P285"/>
    </row>
    <row r="286" spans="4:16">
      <c r="D286"/>
      <c r="E286"/>
      <c r="G286" s="69" t="s">
        <v>62</v>
      </c>
      <c r="I286"/>
      <c r="J286"/>
      <c r="K286"/>
      <c r="L286"/>
      <c r="M286"/>
      <c r="P286"/>
    </row>
    <row r="287" spans="4:16">
      <c r="D287"/>
      <c r="E287"/>
      <c r="G287" s="69" t="s">
        <v>28</v>
      </c>
      <c r="I287"/>
      <c r="J287"/>
      <c r="K287"/>
      <c r="L287"/>
      <c r="M287"/>
      <c r="P287"/>
    </row>
    <row r="288" spans="4:16">
      <c r="D288"/>
      <c r="E288"/>
      <c r="G288" s="69" t="s">
        <v>227</v>
      </c>
      <c r="I288"/>
      <c r="J288"/>
      <c r="K288"/>
      <c r="L288"/>
      <c r="M288"/>
      <c r="P288"/>
    </row>
    <row r="289" spans="4:16">
      <c r="D289"/>
      <c r="E289"/>
      <c r="G289" s="69" t="s">
        <v>452</v>
      </c>
      <c r="I289"/>
      <c r="J289"/>
      <c r="K289"/>
      <c r="L289"/>
      <c r="M289"/>
      <c r="P289"/>
    </row>
    <row r="290" spans="4:16">
      <c r="D290"/>
      <c r="E290"/>
      <c r="G290" s="69" t="s">
        <v>34</v>
      </c>
      <c r="I290"/>
      <c r="J290"/>
      <c r="K290"/>
      <c r="L290"/>
      <c r="M290"/>
      <c r="P290"/>
    </row>
    <row r="291" spans="4:16">
      <c r="D291"/>
      <c r="E291"/>
      <c r="G291" s="69" t="s">
        <v>329</v>
      </c>
      <c r="I291"/>
      <c r="J291"/>
      <c r="K291"/>
      <c r="L291"/>
      <c r="M291"/>
      <c r="P291"/>
    </row>
    <row r="292" spans="4:16">
      <c r="D292"/>
      <c r="E292"/>
      <c r="G292" s="69" t="s">
        <v>228</v>
      </c>
      <c r="I292"/>
      <c r="J292"/>
      <c r="K292"/>
      <c r="L292"/>
      <c r="M292"/>
      <c r="P292"/>
    </row>
    <row r="293" spans="4:16">
      <c r="D293"/>
      <c r="E293"/>
      <c r="G293" s="100" t="s">
        <v>550</v>
      </c>
      <c r="I293"/>
      <c r="J293"/>
      <c r="K293"/>
      <c r="L293"/>
      <c r="M293"/>
      <c r="P293"/>
    </row>
    <row r="294" spans="4:16">
      <c r="D294"/>
      <c r="E294"/>
      <c r="G294" s="69" t="s">
        <v>461</v>
      </c>
      <c r="I294"/>
      <c r="J294"/>
      <c r="K294"/>
      <c r="L294"/>
      <c r="M294"/>
      <c r="P294"/>
    </row>
    <row r="295" spans="4:16">
      <c r="D295"/>
      <c r="E295"/>
      <c r="G295" s="69" t="s">
        <v>229</v>
      </c>
      <c r="I295"/>
      <c r="J295"/>
      <c r="K295"/>
      <c r="L295"/>
      <c r="M295"/>
      <c r="P295"/>
    </row>
    <row r="296" spans="4:16">
      <c r="D296"/>
      <c r="E296"/>
      <c r="G296" s="69" t="s">
        <v>110</v>
      </c>
      <c r="I296"/>
      <c r="J296"/>
      <c r="K296"/>
      <c r="L296"/>
      <c r="M296"/>
      <c r="P296"/>
    </row>
    <row r="297" spans="4:16">
      <c r="D297"/>
      <c r="E297"/>
      <c r="G297" s="69" t="s">
        <v>346</v>
      </c>
      <c r="I297"/>
      <c r="J297"/>
      <c r="K297"/>
      <c r="L297"/>
      <c r="M297"/>
      <c r="P297"/>
    </row>
    <row r="298" spans="4:16">
      <c r="D298"/>
      <c r="E298"/>
      <c r="G298" s="69" t="s">
        <v>398</v>
      </c>
      <c r="I298"/>
      <c r="J298"/>
      <c r="K298"/>
      <c r="L298"/>
      <c r="M298"/>
      <c r="P298"/>
    </row>
    <row r="299" spans="4:16">
      <c r="D299"/>
      <c r="E299"/>
      <c r="G299" s="69" t="s">
        <v>347</v>
      </c>
      <c r="I299"/>
      <c r="J299"/>
      <c r="K299"/>
      <c r="L299"/>
      <c r="M299"/>
      <c r="P299"/>
    </row>
    <row r="300" spans="4:16">
      <c r="D300"/>
      <c r="E300"/>
      <c r="G300" s="69" t="s">
        <v>454</v>
      </c>
      <c r="I300"/>
      <c r="J300"/>
      <c r="K300"/>
      <c r="L300"/>
      <c r="M300"/>
      <c r="P300"/>
    </row>
    <row r="301" spans="4:16">
      <c r="D301"/>
      <c r="E301"/>
      <c r="G301" s="69" t="s">
        <v>455</v>
      </c>
      <c r="I301"/>
      <c r="J301"/>
      <c r="K301"/>
      <c r="L301"/>
      <c r="M301"/>
      <c r="P301"/>
    </row>
    <row r="302" spans="4:16">
      <c r="D302"/>
      <c r="E302"/>
      <c r="G302" s="69" t="s">
        <v>230</v>
      </c>
      <c r="I302"/>
      <c r="J302"/>
      <c r="K302"/>
      <c r="L302"/>
      <c r="M302"/>
      <c r="P302"/>
    </row>
    <row r="303" spans="4:16">
      <c r="D303"/>
      <c r="E303"/>
      <c r="G303" s="69" t="s">
        <v>458</v>
      </c>
      <c r="I303"/>
      <c r="J303"/>
      <c r="K303"/>
      <c r="L303"/>
      <c r="M303"/>
      <c r="P303"/>
    </row>
    <row r="304" spans="4:16">
      <c r="D304"/>
      <c r="E304"/>
      <c r="G304" s="69" t="s">
        <v>231</v>
      </c>
      <c r="I304"/>
      <c r="J304"/>
      <c r="K304"/>
      <c r="L304"/>
      <c r="M304"/>
      <c r="P304"/>
    </row>
    <row r="305" spans="4:16">
      <c r="D305"/>
      <c r="E305"/>
      <c r="G305" s="69" t="s">
        <v>232</v>
      </c>
      <c r="I305"/>
      <c r="J305"/>
      <c r="K305"/>
      <c r="L305"/>
      <c r="M305"/>
      <c r="P305"/>
    </row>
    <row r="306" spans="4:16">
      <c r="D306"/>
      <c r="E306"/>
      <c r="G306" s="69" t="s">
        <v>233</v>
      </c>
      <c r="I306"/>
      <c r="J306"/>
      <c r="K306"/>
      <c r="L306"/>
      <c r="M306"/>
      <c r="P306"/>
    </row>
    <row r="307" spans="4:16">
      <c r="D307"/>
      <c r="E307"/>
      <c r="G307" s="69" t="s">
        <v>234</v>
      </c>
      <c r="I307"/>
      <c r="J307"/>
      <c r="K307"/>
      <c r="L307"/>
      <c r="M307"/>
      <c r="P307"/>
    </row>
    <row r="308" spans="4:16">
      <c r="D308"/>
      <c r="E308"/>
      <c r="G308" s="69" t="s">
        <v>235</v>
      </c>
      <c r="I308"/>
      <c r="J308"/>
      <c r="K308"/>
      <c r="L308"/>
      <c r="M308"/>
      <c r="P308"/>
    </row>
    <row r="309" spans="4:16">
      <c r="D309"/>
      <c r="E309"/>
      <c r="G309" s="69" t="s">
        <v>236</v>
      </c>
      <c r="I309"/>
      <c r="J309"/>
      <c r="K309"/>
      <c r="L309"/>
      <c r="M309"/>
      <c r="P309"/>
    </row>
    <row r="310" spans="4:16">
      <c r="D310"/>
      <c r="E310"/>
      <c r="G310" s="69" t="s">
        <v>286</v>
      </c>
      <c r="I310"/>
      <c r="J310"/>
      <c r="K310"/>
      <c r="L310"/>
      <c r="M310"/>
      <c r="P310"/>
    </row>
    <row r="311" spans="4:16">
      <c r="D311"/>
      <c r="E311"/>
      <c r="G311" s="69" t="s">
        <v>237</v>
      </c>
      <c r="I311"/>
      <c r="J311"/>
      <c r="K311"/>
      <c r="L311"/>
      <c r="M311"/>
      <c r="P311"/>
    </row>
    <row r="312" spans="4:16">
      <c r="D312"/>
      <c r="E312"/>
      <c r="G312" s="69" t="s">
        <v>323</v>
      </c>
      <c r="I312"/>
      <c r="J312"/>
      <c r="K312"/>
      <c r="L312"/>
      <c r="M312"/>
      <c r="P312"/>
    </row>
    <row r="313" spans="4:16">
      <c r="D313"/>
      <c r="E313"/>
      <c r="G313" s="69" t="s">
        <v>238</v>
      </c>
      <c r="I313"/>
      <c r="J313"/>
      <c r="K313"/>
      <c r="L313"/>
      <c r="M313"/>
      <c r="P313"/>
    </row>
    <row r="314" spans="4:16">
      <c r="D314"/>
      <c r="E314"/>
      <c r="G314" s="69" t="s">
        <v>320</v>
      </c>
      <c r="I314"/>
      <c r="J314"/>
      <c r="K314"/>
      <c r="L314"/>
      <c r="M314"/>
      <c r="P314"/>
    </row>
    <row r="315" spans="4:16">
      <c r="D315"/>
      <c r="E315"/>
      <c r="G315" s="69" t="s">
        <v>324</v>
      </c>
      <c r="I315"/>
      <c r="J315"/>
      <c r="K315"/>
      <c r="L315"/>
      <c r="M315"/>
      <c r="P315"/>
    </row>
    <row r="316" spans="4:16">
      <c r="D316"/>
      <c r="E316"/>
      <c r="G316" s="69" t="s">
        <v>322</v>
      </c>
      <c r="I316"/>
      <c r="J316"/>
      <c r="K316"/>
      <c r="L316"/>
      <c r="M316"/>
      <c r="P316"/>
    </row>
    <row r="317" spans="4:16">
      <c r="D317"/>
      <c r="E317"/>
      <c r="G317" s="69" t="s">
        <v>321</v>
      </c>
      <c r="I317"/>
      <c r="J317"/>
      <c r="K317"/>
      <c r="L317"/>
      <c r="M317"/>
      <c r="P317"/>
    </row>
    <row r="318" spans="4:16">
      <c r="D318"/>
      <c r="E318"/>
      <c r="G318" s="69" t="s">
        <v>274</v>
      </c>
      <c r="I318"/>
      <c r="J318"/>
      <c r="K318"/>
      <c r="L318"/>
      <c r="M318"/>
      <c r="P318"/>
    </row>
    <row r="319" spans="4:16">
      <c r="D319"/>
      <c r="E319"/>
      <c r="G319" s="69" t="s">
        <v>390</v>
      </c>
      <c r="I319"/>
      <c r="J319"/>
      <c r="K319"/>
      <c r="L319"/>
      <c r="M319"/>
      <c r="P319"/>
    </row>
    <row r="320" spans="4:16">
      <c r="D320"/>
      <c r="E320"/>
      <c r="G320" s="69" t="s">
        <v>116</v>
      </c>
      <c r="I320"/>
      <c r="J320"/>
      <c r="K320"/>
      <c r="L320"/>
      <c r="M320"/>
      <c r="P320"/>
    </row>
    <row r="321" spans="4:16">
      <c r="D321"/>
      <c r="E321"/>
      <c r="G321" s="69" t="s">
        <v>239</v>
      </c>
      <c r="I321"/>
      <c r="J321"/>
      <c r="K321"/>
      <c r="L321"/>
      <c r="M321"/>
      <c r="P321"/>
    </row>
    <row r="322" spans="4:16">
      <c r="D322"/>
      <c r="E322"/>
      <c r="G322" s="69" t="s">
        <v>240</v>
      </c>
      <c r="I322"/>
      <c r="J322"/>
      <c r="K322"/>
      <c r="L322"/>
      <c r="M322"/>
      <c r="P322"/>
    </row>
    <row r="323" spans="4:16">
      <c r="D323"/>
      <c r="E323"/>
      <c r="G323" s="100" t="s">
        <v>524</v>
      </c>
      <c r="I323"/>
      <c r="J323"/>
      <c r="K323"/>
      <c r="L323"/>
      <c r="M323"/>
      <c r="P323"/>
    </row>
    <row r="324" spans="4:16">
      <c r="D324"/>
      <c r="E324"/>
      <c r="G324" s="69" t="s">
        <v>241</v>
      </c>
      <c r="I324"/>
      <c r="J324"/>
      <c r="K324"/>
      <c r="L324"/>
      <c r="M324"/>
      <c r="P324"/>
    </row>
    <row r="325" spans="4:16">
      <c r="D325"/>
      <c r="E325"/>
      <c r="G325" s="69" t="s">
        <v>26</v>
      </c>
      <c r="I325"/>
      <c r="J325"/>
      <c r="K325"/>
      <c r="L325"/>
      <c r="M325"/>
      <c r="P325"/>
    </row>
    <row r="326" spans="4:16">
      <c r="D326"/>
      <c r="E326"/>
      <c r="G326" s="69" t="s">
        <v>71</v>
      </c>
      <c r="I326"/>
      <c r="J326"/>
      <c r="K326"/>
      <c r="L326"/>
      <c r="M326"/>
      <c r="P326"/>
    </row>
    <row r="327" spans="4:16">
      <c r="D327"/>
      <c r="E327"/>
      <c r="G327" s="69" t="s">
        <v>123</v>
      </c>
      <c r="I327"/>
      <c r="J327"/>
      <c r="K327"/>
      <c r="L327"/>
      <c r="M327"/>
      <c r="P327"/>
    </row>
    <row r="328" spans="4:16">
      <c r="D328"/>
      <c r="E328"/>
      <c r="G328" s="69" t="s">
        <v>42</v>
      </c>
      <c r="I328"/>
      <c r="J328"/>
      <c r="K328"/>
      <c r="L328"/>
      <c r="M328"/>
      <c r="P328"/>
    </row>
    <row r="329" spans="4:16">
      <c r="D329"/>
      <c r="E329"/>
      <c r="G329" s="69" t="s">
        <v>373</v>
      </c>
      <c r="I329"/>
      <c r="J329"/>
      <c r="K329"/>
      <c r="L329"/>
      <c r="M329"/>
      <c r="P329"/>
    </row>
    <row r="330" spans="4:16">
      <c r="D330"/>
      <c r="E330"/>
      <c r="G330" s="69" t="s">
        <v>43</v>
      </c>
      <c r="I330"/>
      <c r="J330"/>
      <c r="K330"/>
      <c r="L330"/>
      <c r="M330"/>
      <c r="P330"/>
    </row>
    <row r="331" spans="4:16">
      <c r="D331"/>
      <c r="E331"/>
      <c r="G331" s="69" t="s">
        <v>242</v>
      </c>
      <c r="I331"/>
      <c r="J331"/>
      <c r="K331"/>
      <c r="L331"/>
      <c r="M331"/>
      <c r="P331"/>
    </row>
    <row r="332" spans="4:16">
      <c r="D332"/>
      <c r="E332"/>
      <c r="G332" s="69" t="s">
        <v>393</v>
      </c>
      <c r="I332"/>
      <c r="J332"/>
      <c r="K332"/>
      <c r="L332"/>
      <c r="M332"/>
      <c r="P332"/>
    </row>
    <row r="333" spans="4:16">
      <c r="D333"/>
      <c r="E333"/>
      <c r="G333" s="100" t="s">
        <v>542</v>
      </c>
      <c r="I333"/>
      <c r="J333"/>
      <c r="K333"/>
      <c r="L333"/>
      <c r="M333"/>
      <c r="P333"/>
    </row>
    <row r="334" spans="4:16">
      <c r="D334"/>
      <c r="E334"/>
      <c r="G334" s="100" t="s">
        <v>531</v>
      </c>
      <c r="I334"/>
      <c r="J334"/>
      <c r="K334"/>
      <c r="L334"/>
      <c r="M334"/>
      <c r="P334"/>
    </row>
    <row r="335" spans="4:16">
      <c r="D335"/>
      <c r="E335"/>
      <c r="G335" s="100" t="s">
        <v>539</v>
      </c>
      <c r="I335"/>
      <c r="J335"/>
      <c r="K335"/>
      <c r="L335"/>
      <c r="M335"/>
      <c r="P335"/>
    </row>
    <row r="336" spans="4:16">
      <c r="D336"/>
      <c r="E336"/>
      <c r="G336" s="100" t="s">
        <v>532</v>
      </c>
      <c r="I336"/>
      <c r="J336"/>
      <c r="K336"/>
      <c r="L336"/>
      <c r="M336"/>
      <c r="P336"/>
    </row>
    <row r="337" spans="4:16">
      <c r="D337"/>
      <c r="E337"/>
      <c r="G337" s="100" t="s">
        <v>536</v>
      </c>
      <c r="I337"/>
      <c r="J337"/>
      <c r="K337"/>
      <c r="L337"/>
      <c r="M337"/>
      <c r="P337"/>
    </row>
    <row r="338" spans="4:16">
      <c r="D338"/>
      <c r="E338"/>
      <c r="G338" s="69" t="s">
        <v>243</v>
      </c>
      <c r="I338"/>
      <c r="J338"/>
      <c r="K338"/>
      <c r="L338"/>
      <c r="M338"/>
      <c r="P338"/>
    </row>
    <row r="339" spans="4:16">
      <c r="D339"/>
      <c r="E339"/>
      <c r="G339" s="69" t="s">
        <v>473</v>
      </c>
      <c r="I339"/>
      <c r="J339"/>
      <c r="K339"/>
      <c r="L339"/>
      <c r="M339"/>
      <c r="P339"/>
    </row>
    <row r="340" spans="4:16">
      <c r="D340"/>
      <c r="E340"/>
      <c r="G340" s="69" t="s">
        <v>466</v>
      </c>
      <c r="I340"/>
      <c r="J340"/>
      <c r="K340"/>
      <c r="L340"/>
      <c r="M340"/>
      <c r="P340"/>
    </row>
    <row r="341" spans="4:16">
      <c r="D341"/>
      <c r="E341"/>
      <c r="G341" s="69" t="s">
        <v>403</v>
      </c>
      <c r="I341"/>
      <c r="J341"/>
      <c r="K341"/>
      <c r="L341"/>
      <c r="M341"/>
      <c r="P341"/>
    </row>
    <row r="342" spans="4:16">
      <c r="D342"/>
      <c r="E342"/>
      <c r="G342" s="69" t="s">
        <v>350</v>
      </c>
      <c r="I342"/>
      <c r="J342"/>
      <c r="K342"/>
      <c r="L342"/>
      <c r="M342"/>
      <c r="P342"/>
    </row>
    <row r="343" spans="4:16">
      <c r="D343"/>
      <c r="E343"/>
      <c r="G343" s="69" t="s">
        <v>45</v>
      </c>
      <c r="I343"/>
      <c r="J343"/>
      <c r="K343"/>
      <c r="L343"/>
      <c r="M343"/>
      <c r="P343"/>
    </row>
    <row r="344" spans="4:16">
      <c r="D344"/>
      <c r="E344"/>
      <c r="G344" s="69" t="s">
        <v>244</v>
      </c>
      <c r="I344"/>
      <c r="J344"/>
      <c r="K344"/>
      <c r="L344"/>
      <c r="M344"/>
      <c r="P344"/>
    </row>
    <row r="345" spans="4:16">
      <c r="D345"/>
      <c r="E345"/>
      <c r="G345" s="69" t="s">
        <v>497</v>
      </c>
      <c r="I345"/>
      <c r="J345"/>
      <c r="K345"/>
      <c r="L345"/>
      <c r="M345"/>
      <c r="P345"/>
    </row>
    <row r="346" spans="4:16">
      <c r="D346"/>
      <c r="E346"/>
      <c r="G346" s="69" t="s">
        <v>245</v>
      </c>
      <c r="I346"/>
      <c r="J346"/>
      <c r="K346"/>
      <c r="L346"/>
      <c r="M346"/>
      <c r="P346"/>
    </row>
    <row r="347" spans="4:16">
      <c r="D347"/>
      <c r="E347"/>
      <c r="G347" s="69" t="s">
        <v>246</v>
      </c>
      <c r="I347"/>
      <c r="J347"/>
      <c r="K347"/>
      <c r="L347"/>
      <c r="M347"/>
      <c r="P347"/>
    </row>
    <row r="348" spans="4:16">
      <c r="D348"/>
      <c r="E348"/>
      <c r="G348" s="69" t="s">
        <v>463</v>
      </c>
      <c r="I348"/>
      <c r="J348"/>
      <c r="K348"/>
      <c r="L348"/>
      <c r="M348"/>
      <c r="P348"/>
    </row>
    <row r="349" spans="4:16">
      <c r="D349"/>
      <c r="E349"/>
      <c r="G349" s="69" t="s">
        <v>247</v>
      </c>
      <c r="I349"/>
      <c r="J349"/>
      <c r="K349"/>
      <c r="L349"/>
      <c r="M349"/>
      <c r="P349"/>
    </row>
    <row r="350" spans="4:16">
      <c r="D350"/>
      <c r="E350"/>
      <c r="G350" s="69" t="s">
        <v>375</v>
      </c>
      <c r="I350"/>
      <c r="J350"/>
      <c r="K350"/>
      <c r="L350"/>
      <c r="M350"/>
      <c r="P350"/>
    </row>
    <row r="351" spans="4:16">
      <c r="D351"/>
      <c r="E351"/>
      <c r="G351" s="69" t="s">
        <v>122</v>
      </c>
      <c r="I351"/>
      <c r="J351"/>
      <c r="K351"/>
      <c r="L351"/>
      <c r="M351"/>
      <c r="P351"/>
    </row>
    <row r="352" spans="4:16">
      <c r="D352"/>
      <c r="E352"/>
      <c r="G352" s="69" t="s">
        <v>450</v>
      </c>
      <c r="I352"/>
      <c r="J352"/>
      <c r="K352"/>
      <c r="L352"/>
      <c r="M352"/>
      <c r="P352"/>
    </row>
    <row r="353" spans="4:16">
      <c r="D353"/>
      <c r="E353"/>
      <c r="G353" s="100" t="s">
        <v>535</v>
      </c>
      <c r="I353"/>
      <c r="J353"/>
      <c r="K353"/>
      <c r="L353"/>
      <c r="M353"/>
      <c r="P353"/>
    </row>
    <row r="354" spans="4:16">
      <c r="D354"/>
      <c r="E354"/>
      <c r="G354" s="69" t="s">
        <v>362</v>
      </c>
      <c r="I354"/>
      <c r="J354"/>
      <c r="K354"/>
      <c r="L354"/>
      <c r="M354"/>
      <c r="P354"/>
    </row>
    <row r="355" spans="4:16">
      <c r="D355"/>
      <c r="E355"/>
      <c r="G355" s="69" t="s">
        <v>359</v>
      </c>
      <c r="I355"/>
      <c r="J355"/>
      <c r="K355"/>
      <c r="L355"/>
      <c r="M355"/>
      <c r="P355"/>
    </row>
    <row r="356" spans="4:16">
      <c r="D356"/>
      <c r="E356"/>
      <c r="G356" s="69" t="s">
        <v>248</v>
      </c>
      <c r="I356"/>
      <c r="J356"/>
      <c r="K356"/>
      <c r="L356"/>
      <c r="M356"/>
      <c r="P356"/>
    </row>
    <row r="357" spans="4:16">
      <c r="D357"/>
      <c r="E357"/>
      <c r="G357" s="69" t="s">
        <v>249</v>
      </c>
      <c r="I357"/>
      <c r="J357"/>
      <c r="K357"/>
      <c r="L357"/>
      <c r="M357"/>
      <c r="P357"/>
    </row>
    <row r="358" spans="4:16">
      <c r="D358"/>
      <c r="E358"/>
      <c r="G358" s="69" t="s">
        <v>250</v>
      </c>
      <c r="I358"/>
      <c r="J358"/>
      <c r="K358"/>
      <c r="L358"/>
      <c r="M358"/>
      <c r="P358"/>
    </row>
    <row r="359" spans="4:16">
      <c r="D359"/>
      <c r="E359"/>
      <c r="G359" s="69" t="s">
        <v>251</v>
      </c>
      <c r="I359"/>
      <c r="J359"/>
      <c r="K359"/>
      <c r="L359"/>
      <c r="M359"/>
      <c r="P359"/>
    </row>
    <row r="360" spans="4:16">
      <c r="D360"/>
      <c r="E360"/>
      <c r="G360" s="69" t="s">
        <v>252</v>
      </c>
      <c r="I360"/>
      <c r="J360"/>
      <c r="K360"/>
      <c r="L360"/>
      <c r="M360"/>
      <c r="P360"/>
    </row>
    <row r="361" spans="4:16">
      <c r="D361"/>
      <c r="E361"/>
      <c r="G361" s="69" t="s">
        <v>253</v>
      </c>
      <c r="I361"/>
      <c r="J361"/>
      <c r="K361"/>
      <c r="L361"/>
      <c r="M361"/>
      <c r="P361"/>
    </row>
    <row r="362" spans="4:16">
      <c r="D362"/>
      <c r="E362"/>
      <c r="G362" s="69" t="s">
        <v>254</v>
      </c>
      <c r="I362"/>
      <c r="J362"/>
      <c r="K362"/>
      <c r="L362"/>
      <c r="M362"/>
      <c r="P362"/>
    </row>
    <row r="363" spans="4:16">
      <c r="D363"/>
      <c r="E363"/>
      <c r="G363" s="69" t="s">
        <v>255</v>
      </c>
      <c r="I363"/>
      <c r="J363"/>
      <c r="K363"/>
      <c r="L363"/>
      <c r="M363"/>
      <c r="P363"/>
    </row>
    <row r="364" spans="4:16">
      <c r="D364"/>
      <c r="E364"/>
      <c r="G364" s="69" t="s">
        <v>256</v>
      </c>
      <c r="I364"/>
      <c r="J364"/>
      <c r="K364"/>
      <c r="L364"/>
      <c r="M364"/>
      <c r="P364"/>
    </row>
    <row r="365" spans="4:16">
      <c r="D365"/>
      <c r="E365"/>
      <c r="G365" s="69" t="s">
        <v>257</v>
      </c>
      <c r="I365"/>
      <c r="J365"/>
      <c r="K365"/>
      <c r="L365"/>
      <c r="M365"/>
      <c r="P365"/>
    </row>
    <row r="366" spans="4:16">
      <c r="D366"/>
      <c r="E366"/>
      <c r="G366" s="69" t="s">
        <v>258</v>
      </c>
      <c r="I366"/>
      <c r="J366"/>
      <c r="K366"/>
      <c r="L366"/>
      <c r="M366"/>
      <c r="P366"/>
    </row>
    <row r="367" spans="4:16">
      <c r="D367"/>
      <c r="E367"/>
      <c r="G367" s="69" t="s">
        <v>259</v>
      </c>
      <c r="I367"/>
      <c r="J367"/>
      <c r="K367"/>
      <c r="L367"/>
      <c r="M367"/>
      <c r="P367"/>
    </row>
    <row r="368" spans="4:16">
      <c r="D368"/>
      <c r="E368"/>
      <c r="G368" s="100" t="s">
        <v>554</v>
      </c>
      <c r="I368"/>
      <c r="J368"/>
      <c r="K368"/>
      <c r="L368"/>
      <c r="M368"/>
      <c r="P368"/>
    </row>
    <row r="369" spans="4:16">
      <c r="D369"/>
      <c r="E369"/>
      <c r="G369" s="69" t="s">
        <v>392</v>
      </c>
      <c r="I369"/>
      <c r="J369"/>
      <c r="K369"/>
      <c r="L369"/>
      <c r="M369"/>
      <c r="P369"/>
    </row>
    <row r="370" spans="4:16">
      <c r="D370"/>
      <c r="E370"/>
      <c r="G370" s="100" t="s">
        <v>533</v>
      </c>
      <c r="I370"/>
      <c r="J370"/>
      <c r="K370"/>
      <c r="L370"/>
      <c r="M370"/>
      <c r="P370"/>
    </row>
    <row r="371" spans="4:16">
      <c r="D371"/>
      <c r="E371"/>
      <c r="G371" s="69" t="s">
        <v>260</v>
      </c>
      <c r="I371"/>
      <c r="J371"/>
      <c r="K371"/>
      <c r="L371"/>
      <c r="M371"/>
      <c r="P371"/>
    </row>
    <row r="372" spans="4:16">
      <c r="D372"/>
      <c r="E372"/>
      <c r="G372" s="69" t="s">
        <v>402</v>
      </c>
      <c r="I372"/>
      <c r="J372"/>
      <c r="K372"/>
      <c r="L372"/>
      <c r="M372"/>
      <c r="P372"/>
    </row>
    <row r="373" spans="4:16">
      <c r="D373"/>
      <c r="E373"/>
      <c r="G373" s="69" t="s">
        <v>305</v>
      </c>
      <c r="I373"/>
      <c r="J373"/>
      <c r="K373"/>
      <c r="L373"/>
      <c r="M373"/>
      <c r="P373"/>
    </row>
    <row r="374" spans="4:16">
      <c r="D374"/>
      <c r="E374"/>
      <c r="G374" s="69" t="s">
        <v>355</v>
      </c>
      <c r="I374"/>
      <c r="J374"/>
      <c r="K374"/>
      <c r="L374"/>
      <c r="M374"/>
      <c r="P374"/>
    </row>
    <row r="375" spans="4:16">
      <c r="D375"/>
      <c r="E375"/>
      <c r="G375" s="69" t="s">
        <v>301</v>
      </c>
      <c r="I375"/>
      <c r="J375"/>
      <c r="K375"/>
      <c r="L375"/>
      <c r="M375"/>
      <c r="P375"/>
    </row>
    <row r="376" spans="4:16">
      <c r="D376"/>
      <c r="E376"/>
      <c r="G376" s="69" t="s">
        <v>261</v>
      </c>
      <c r="I376"/>
      <c r="J376"/>
      <c r="K376"/>
      <c r="L376"/>
      <c r="M376"/>
      <c r="P376"/>
    </row>
    <row r="377" spans="4:16">
      <c r="D377"/>
      <c r="E377"/>
      <c r="G377" s="69" t="s">
        <v>262</v>
      </c>
      <c r="I377"/>
      <c r="J377"/>
      <c r="K377"/>
      <c r="L377"/>
      <c r="M377"/>
      <c r="P377"/>
    </row>
    <row r="378" spans="4:16">
      <c r="D378"/>
      <c r="E378"/>
      <c r="G378" s="69" t="s">
        <v>40</v>
      </c>
      <c r="I378"/>
      <c r="J378"/>
      <c r="K378"/>
      <c r="L378"/>
      <c r="M378"/>
      <c r="P378"/>
    </row>
    <row r="379" spans="4:16">
      <c r="D379"/>
      <c r="E379"/>
      <c r="G379" s="69" t="s">
        <v>39</v>
      </c>
      <c r="I379"/>
      <c r="J379"/>
      <c r="K379"/>
      <c r="L379"/>
      <c r="M379"/>
      <c r="P379"/>
    </row>
    <row r="380" spans="4:16">
      <c r="D380"/>
      <c r="E380"/>
      <c r="G380" s="69" t="s">
        <v>356</v>
      </c>
      <c r="I380"/>
      <c r="J380"/>
      <c r="K380"/>
      <c r="L380"/>
      <c r="M380"/>
      <c r="P380"/>
    </row>
    <row r="381" spans="4:16">
      <c r="D381"/>
      <c r="E381"/>
      <c r="G381" s="69" t="s">
        <v>41</v>
      </c>
      <c r="I381"/>
      <c r="J381"/>
      <c r="K381"/>
      <c r="L381"/>
      <c r="M381"/>
      <c r="P381"/>
    </row>
    <row r="382" spans="4:16">
      <c r="D382"/>
      <c r="E382"/>
      <c r="G382" s="69" t="s">
        <v>263</v>
      </c>
      <c r="I382"/>
      <c r="J382"/>
      <c r="K382"/>
      <c r="L382"/>
      <c r="M382"/>
      <c r="P382"/>
    </row>
    <row r="383" spans="4:16">
      <c r="D383"/>
      <c r="E383"/>
      <c r="G383" s="69" t="s">
        <v>264</v>
      </c>
      <c r="I383"/>
      <c r="J383"/>
      <c r="K383"/>
      <c r="L383"/>
      <c r="M383"/>
      <c r="P383"/>
    </row>
    <row r="384" spans="4:16">
      <c r="D384"/>
      <c r="E384"/>
      <c r="G384" s="69" t="s">
        <v>265</v>
      </c>
      <c r="I384"/>
      <c r="J384"/>
      <c r="K384"/>
      <c r="L384"/>
      <c r="M384"/>
      <c r="P384"/>
    </row>
    <row r="385" spans="4:16">
      <c r="D385"/>
      <c r="E385"/>
      <c r="G385" s="69" t="s">
        <v>498</v>
      </c>
      <c r="I385"/>
      <c r="J385"/>
      <c r="K385"/>
      <c r="L385"/>
      <c r="M385"/>
      <c r="P385"/>
    </row>
    <row r="386" spans="4:16">
      <c r="D386"/>
      <c r="E386"/>
      <c r="G386" s="69" t="s">
        <v>48</v>
      </c>
      <c r="I386"/>
      <c r="J386"/>
      <c r="K386"/>
      <c r="L386"/>
      <c r="M386"/>
      <c r="P386"/>
    </row>
    <row r="387" spans="4:16">
      <c r="D387"/>
      <c r="E387"/>
      <c r="G387" s="69" t="s">
        <v>266</v>
      </c>
      <c r="I387"/>
      <c r="J387"/>
      <c r="K387"/>
      <c r="L387"/>
      <c r="M387"/>
      <c r="P387"/>
    </row>
    <row r="388" spans="4:16">
      <c r="D388"/>
      <c r="E388"/>
      <c r="G388" s="69" t="s">
        <v>358</v>
      </c>
      <c r="I388"/>
      <c r="J388"/>
      <c r="K388"/>
      <c r="L388"/>
      <c r="M388"/>
      <c r="P388"/>
    </row>
    <row r="389" spans="4:16">
      <c r="D389"/>
      <c r="E389"/>
      <c r="G389" s="69" t="s">
        <v>267</v>
      </c>
      <c r="I389"/>
      <c r="J389"/>
      <c r="K389"/>
      <c r="L389"/>
      <c r="M389"/>
      <c r="P389"/>
    </row>
    <row r="390" spans="4:16">
      <c r="D390"/>
      <c r="E390"/>
      <c r="G390" s="69" t="s">
        <v>370</v>
      </c>
      <c r="I390"/>
      <c r="J390"/>
      <c r="K390"/>
      <c r="L390"/>
      <c r="M390"/>
      <c r="P390"/>
    </row>
    <row r="391" spans="4:16">
      <c r="D391"/>
      <c r="E391"/>
      <c r="G391" s="69" t="s">
        <v>495</v>
      </c>
      <c r="I391"/>
      <c r="J391"/>
      <c r="K391"/>
      <c r="L391"/>
      <c r="M391"/>
      <c r="P391"/>
    </row>
    <row r="392" spans="4:16">
      <c r="D392"/>
      <c r="E392"/>
      <c r="G392" s="69" t="s">
        <v>268</v>
      </c>
      <c r="I392"/>
      <c r="J392"/>
      <c r="K392"/>
      <c r="L392"/>
      <c r="M392"/>
      <c r="P392"/>
    </row>
    <row r="393" spans="4:16">
      <c r="G393" s="69" t="s">
        <v>367</v>
      </c>
      <c r="I393"/>
    </row>
    <row r="394" spans="4:16">
      <c r="G394" s="69" t="s">
        <v>285</v>
      </c>
      <c r="I394"/>
    </row>
    <row r="395" spans="4:16">
      <c r="G395" s="69" t="s">
        <v>453</v>
      </c>
      <c r="I395"/>
    </row>
    <row r="396" spans="4:16">
      <c r="G396" s="69" t="s">
        <v>124</v>
      </c>
      <c r="I396"/>
    </row>
    <row r="397" spans="4:16">
      <c r="G397" s="69" t="s">
        <v>341</v>
      </c>
    </row>
    <row r="398" spans="4:16">
      <c r="G398" s="69" t="s">
        <v>72</v>
      </c>
    </row>
    <row r="399" spans="4:16">
      <c r="G399" s="69" t="s">
        <v>128</v>
      </c>
    </row>
    <row r="400" spans="4:16">
      <c r="G400" s="69" t="s">
        <v>269</v>
      </c>
    </row>
    <row r="401" spans="7:7">
      <c r="G401" s="69" t="s">
        <v>404</v>
      </c>
    </row>
    <row r="402" spans="7:7">
      <c r="G402" s="69" t="s">
        <v>127</v>
      </c>
    </row>
    <row r="403" spans="7:7">
      <c r="G403" s="69" t="s">
        <v>270</v>
      </c>
    </row>
    <row r="404" spans="7:7">
      <c r="G404" s="69" t="s">
        <v>125</v>
      </c>
    </row>
    <row r="405" spans="7:7">
      <c r="G405" s="69" t="s">
        <v>400</v>
      </c>
    </row>
    <row r="406" spans="7:7">
      <c r="G406" s="100" t="s">
        <v>543</v>
      </c>
    </row>
    <row r="407" spans="7:7">
      <c r="G407" s="69" t="s">
        <v>109</v>
      </c>
    </row>
    <row r="408" spans="7:7">
      <c r="G408" s="70" t="s">
        <v>117</v>
      </c>
    </row>
    <row r="409" spans="7:7">
      <c r="G409" s="69" t="s">
        <v>352</v>
      </c>
    </row>
    <row r="410" spans="7:7">
      <c r="G410" s="69" t="s">
        <v>330</v>
      </c>
    </row>
    <row r="411" spans="7:7">
      <c r="G411" s="69" t="s">
        <v>331</v>
      </c>
    </row>
    <row r="412" spans="7:7">
      <c r="G412" s="69" t="s">
        <v>271</v>
      </c>
    </row>
    <row r="413" spans="7:7">
      <c r="G413" s="69" t="s">
        <v>337</v>
      </c>
    </row>
    <row r="414" spans="7:7">
      <c r="G414" s="100" t="s">
        <v>553</v>
      </c>
    </row>
  </sheetData>
  <autoFilter ref="C5:L362">
    <filterColumn colId="1" showButton="0"/>
    <filterColumn colId="2" showButton="0"/>
    <filterColumn colId="5"/>
  </autoFilter>
  <sortState ref="G56:G410">
    <sortCondition ref="G55"/>
  </sortState>
  <mergeCells count="1">
    <mergeCell ref="D5:F5"/>
  </mergeCells>
  <conditionalFormatting sqref="U6:U57">
    <cfRule type="cellIs" dxfId="318" priority="16" stopIfTrue="1" operator="equal">
      <formula>"Extra Plano"</formula>
    </cfRule>
  </conditionalFormatting>
  <conditionalFormatting sqref="T6:T57">
    <cfRule type="cellIs" dxfId="317" priority="15" stopIfTrue="1" operator="equal">
      <formula>"Alterada"</formula>
    </cfRule>
  </conditionalFormatting>
  <conditionalFormatting sqref="P6:P57">
    <cfRule type="cellIs" dxfId="316" priority="12" stopIfTrue="1" operator="equal">
      <formula>"Inserir o motivo"</formula>
    </cfRule>
    <cfRule type="cellIs" dxfId="315" priority="13" stopIfTrue="1" operator="equal">
      <formula>"situação a alterar"</formula>
    </cfRule>
    <cfRule type="cellIs" dxfId="314" priority="14" stopIfTrue="1" operator="equal">
      <formula>"sem data marcada"</formula>
    </cfRule>
  </conditionalFormatting>
  <conditionalFormatting sqref="O6:O57">
    <cfRule type="cellIs" dxfId="313" priority="9" stopIfTrue="1" operator="equal">
      <formula>"Cancelada"</formula>
    </cfRule>
    <cfRule type="cellIs" dxfId="312" priority="10" stopIfTrue="1" operator="equal">
      <formula>"Por definir"</formula>
    </cfRule>
    <cfRule type="cellIs" dxfId="311" priority="11" stopIfTrue="1" operator="equal">
      <formula>"Alterada"</formula>
    </cfRule>
  </conditionalFormatting>
  <conditionalFormatting sqref="N6:N57">
    <cfRule type="cellIs" dxfId="310" priority="7" stopIfTrue="1" operator="equal">
      <formula>"Extra Plano"</formula>
    </cfRule>
    <cfRule type="cellIs" dxfId="309" priority="8" stopIfTrue="1" operator="equal">
      <formula>"do mês anterior"</formula>
    </cfRule>
  </conditionalFormatting>
  <conditionalFormatting sqref="E6:E57">
    <cfRule type="cellIs" dxfId="308" priority="6" stopIfTrue="1" operator="greaterThan">
      <formula>0</formula>
    </cfRule>
  </conditionalFormatting>
  <conditionalFormatting sqref="D6:D57">
    <cfRule type="cellIs" dxfId="307" priority="5" stopIfTrue="1" operator="equal">
      <formula>"T"</formula>
    </cfRule>
  </conditionalFormatting>
  <conditionalFormatting sqref="F6:F57">
    <cfRule type="cellIs" dxfId="306" priority="2" stopIfTrue="1" operator="equal">
      <formula>"sábado"</formula>
    </cfRule>
    <cfRule type="cellIs" dxfId="305" priority="3" stopIfTrue="1" operator="equal">
      <formula>"domingo"</formula>
    </cfRule>
    <cfRule type="cellIs" dxfId="304" priority="4" stopIfTrue="1" operator="equal">
      <formula>"Todo o mês"</formula>
    </cfRule>
  </conditionalFormatting>
  <conditionalFormatting sqref="A6:A57">
    <cfRule type="cellIs" dxfId="303" priority="1" stopIfTrue="1" operator="equal">
      <formula>0</formula>
    </cfRule>
  </conditionalFormatting>
  <dataValidations count="20">
    <dataValidation type="list" errorStyle="warning" showInputMessage="1" sqref="B57:C57">
      <formula1>$B$59:$B$63</formula1>
    </dataValidation>
    <dataValidation type="list" allowBlank="1" showInputMessage="1" sqref="N57">
      <formula1>$N$59:$N$61</formula1>
    </dataValidation>
    <dataValidation type="list" allowBlank="1" showInputMessage="1" sqref="P57">
      <formula1>$P$59:$P$64</formula1>
    </dataValidation>
    <dataValidation type="list" allowBlank="1" showInputMessage="1" sqref="Q983052:Q983097 Q917516:Q917561 Q851980:Q852025 Q786444:Q786489 Q720908:Q720953 Q655372:Q655417 Q589836:Q589881 Q524300:Q524345 Q458764:Q458809 Q393228:Q393273 Q327692:Q327737 Q262156:Q262201 Q196620:Q196665 Q131084:Q131129 Q65548:Q65593">
      <formula1>$L$40:$L$43</formula1>
    </dataValidation>
    <dataValidation allowBlank="1" showInputMessage="1" sqref="R983052:R983097 R65548:R65593 R131084:R131129 R196620:R196665 R262156:R262201 R327692:R327737 R393228:R393273 R458764:R458809 R524300:R524345 R589836:R589881 R655372:R655417 R720908:R720953 R786444:R786489 R851980:R852025 R917516:R917561 R6:R57"/>
    <dataValidation type="list" allowBlank="1" showInputMessage="1" showErrorMessage="1" sqref="G365">
      <formula1>$D$292:$D$384</formula1>
    </dataValidation>
    <dataValidation type="list" errorStyle="warning" showInputMessage="1" sqref="B6:B56">
      <formula1>#REF!</formula1>
    </dataValidation>
    <dataValidation type="list" allowBlank="1" showInputMessage="1" showErrorMessage="1" sqref="P6:P56">
      <formula1>$P$59:$P$64</formula1>
    </dataValidation>
    <dataValidation type="list" allowBlank="1" showInputMessage="1" showErrorMessage="1" sqref="N6:N56">
      <formula1>$N$59:$N$61</formula1>
    </dataValidation>
    <dataValidation type="list" allowBlank="1" showInputMessage="1" showErrorMessage="1" sqref="K6:K56">
      <formula1>$K$59:$K$65</formula1>
    </dataValidation>
    <dataValidation type="list" allowBlank="1" showInputMessage="1" showErrorMessage="1" sqref="C6:C56">
      <formula1>$C$59:$C$70</formula1>
    </dataValidation>
    <dataValidation type="list" allowBlank="1" showInputMessage="1" showErrorMessage="1" sqref="E6:E57">
      <formula1>$E$59:$E$90</formula1>
    </dataValidation>
    <dataValidation type="list" allowBlank="1" showInputMessage="1" showErrorMessage="1" sqref="F6:F57">
      <formula1>$F$59:$F$66</formula1>
    </dataValidation>
    <dataValidation type="list" allowBlank="1" showInputMessage="1" showErrorMessage="1" sqref="D6:D57">
      <formula1>$D$59:$D$90</formula1>
    </dataValidation>
    <dataValidation type="list" allowBlank="1" showInputMessage="1" showErrorMessage="1" sqref="H6:H12 H30:H36 H14 H25 H27:H28 H53:H57 H16:H23 H50:H51 H40:H46">
      <formula1>$H$59:$H$69</formula1>
    </dataValidation>
    <dataValidation type="list" allowBlank="1" showInputMessage="1" showErrorMessage="1" sqref="O6:O57">
      <formula1>$O$59:$O$63</formula1>
    </dataValidation>
    <dataValidation type="list" allowBlank="1" showInputMessage="1" sqref="Q6:Q57">
      <formula1>$Q$59:$Q$60</formula1>
    </dataValidation>
    <dataValidation type="list" allowBlank="1" showInputMessage="1" showErrorMessage="1" sqref="I6:I57">
      <formula1>$I$59:$I$109</formula1>
    </dataValidation>
    <dataValidation type="list" allowBlank="1" showInputMessage="1" showErrorMessage="1" sqref="G6:G57">
      <formula1>$G$59:$G$414</formula1>
    </dataValidation>
    <dataValidation type="list" allowBlank="1" showInputMessage="1" showErrorMessage="1" sqref="H13 H15 H24 H26 H29 H37:H39 H47:H49 H52">
      <formula1>$H$75:$H$85</formula1>
    </dataValidation>
  </dataValidations>
  <pageMargins left="0.38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B3:H36"/>
  <sheetViews>
    <sheetView showGridLines="0" zoomScale="90" zoomScaleNormal="90" workbookViewId="0">
      <selection activeCell="B4" sqref="B4:H4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</cols>
  <sheetData>
    <row r="3" spans="2:8" ht="18.75">
      <c r="B3" s="136" t="s">
        <v>516</v>
      </c>
      <c r="C3" s="136"/>
      <c r="D3" s="136"/>
      <c r="E3" s="136"/>
      <c r="F3" s="136"/>
      <c r="G3" s="136"/>
      <c r="H3" s="136"/>
    </row>
    <row r="4" spans="2:8" ht="18.75">
      <c r="B4" s="140" t="s">
        <v>520</v>
      </c>
      <c r="C4" s="140"/>
      <c r="D4" s="140"/>
      <c r="E4" s="140"/>
      <c r="F4" s="140"/>
      <c r="G4" s="140"/>
      <c r="H4" s="140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SUM(Rout!E7+Rnov!E7+Rdez!E7)</f>
        <v>95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SUM(Rout!E9+Rnov!E9+Rdez!E9)</f>
        <v>13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108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SUM(Rout!F13+Rnov!F13+Rdez!F13)</f>
        <v>11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119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8">
      <c r="B17" s="116"/>
      <c r="C17" s="119" t="s">
        <v>9</v>
      </c>
      <c r="D17" s="78"/>
      <c r="E17" s="77"/>
      <c r="F17" s="77"/>
      <c r="G17" s="108"/>
      <c r="H17" s="116"/>
    </row>
    <row r="18" spans="2:8">
      <c r="B18" s="116"/>
      <c r="C18" s="83" t="s">
        <v>512</v>
      </c>
      <c r="D18" s="84"/>
      <c r="E18" s="85">
        <f>SUM(Rout!E18+Rnov!E18+Rdez!E18)</f>
        <v>105</v>
      </c>
      <c r="F18" s="86">
        <f>SUM(Rout!F18+Rnov!F18+Rdez!F18)</f>
        <v>10</v>
      </c>
      <c r="G18" s="107">
        <f>SUM(E18+F18)</f>
        <v>115</v>
      </c>
      <c r="H18" s="116"/>
    </row>
    <row r="19" spans="2:8">
      <c r="B19" s="116"/>
      <c r="C19" s="83" t="s">
        <v>513</v>
      </c>
      <c r="D19" s="84"/>
      <c r="E19" s="85">
        <f>SUM(Rout!E19+Rnov!E19+Rdez!E19)</f>
        <v>2</v>
      </c>
      <c r="F19" s="86">
        <f>SUM(Rout!F19+Rnov!F19+Rdez!F19)</f>
        <v>0</v>
      </c>
      <c r="G19" s="107">
        <f>SUM(E19+F19)</f>
        <v>2</v>
      </c>
      <c r="H19" s="116"/>
    </row>
    <row r="20" spans="2:8">
      <c r="B20" s="116"/>
      <c r="C20" s="83" t="s">
        <v>22</v>
      </c>
      <c r="D20" s="84"/>
      <c r="E20" s="85">
        <f>SUM(Rout!E20+Rnov!E20+Rdez!E20)</f>
        <v>0</v>
      </c>
      <c r="F20" s="86">
        <f>SUM(Rout!F20+Rnov!F20+Rdez!F20)</f>
        <v>0</v>
      </c>
      <c r="G20" s="107">
        <f>SUM(E20+F20)</f>
        <v>0</v>
      </c>
      <c r="H20" s="116"/>
    </row>
    <row r="21" spans="2:8">
      <c r="B21" s="116"/>
      <c r="C21" s="83" t="s">
        <v>514</v>
      </c>
      <c r="D21" s="84"/>
      <c r="E21" s="85">
        <f>SUM(Rout!E21+Rnov!E21+Rdez!E21)</f>
        <v>0</v>
      </c>
      <c r="F21" s="86">
        <f>SUM(Rout!F21+Rnov!F21+Rdez!F21)</f>
        <v>0</v>
      </c>
      <c r="G21" s="107">
        <f>SUM(E21+F21)</f>
        <v>0</v>
      </c>
      <c r="H21" s="116"/>
    </row>
    <row r="22" spans="2:8">
      <c r="B22" s="116"/>
      <c r="C22" s="77"/>
      <c r="D22" s="78"/>
      <c r="E22" s="116"/>
      <c r="F22" s="116"/>
      <c r="G22" s="116"/>
      <c r="H22" s="116"/>
    </row>
    <row r="23" spans="2:8">
      <c r="B23" s="116"/>
      <c r="C23" s="120" t="s">
        <v>515</v>
      </c>
      <c r="D23" s="87"/>
      <c r="E23" s="116"/>
      <c r="F23" s="116"/>
      <c r="G23" s="116"/>
      <c r="H23" s="116"/>
    </row>
    <row r="24" spans="2:8">
      <c r="B24" s="116"/>
      <c r="C24" s="95" t="s">
        <v>75</v>
      </c>
      <c r="D24" s="88"/>
      <c r="E24" s="89">
        <f>SUM(Rout!E24+Rnov!E24+Rdez!E24)</f>
        <v>6</v>
      </c>
      <c r="F24" s="90">
        <f>SUM(Rout!F24+Rnov!F24+Rdez!F24)</f>
        <v>0</v>
      </c>
      <c r="G24" s="107">
        <f>SUM(E24+F24)</f>
        <v>6</v>
      </c>
      <c r="H24" s="116"/>
    </row>
    <row r="25" spans="2:8">
      <c r="B25" s="116"/>
      <c r="C25" s="96" t="s">
        <v>14</v>
      </c>
      <c r="D25" s="88"/>
      <c r="E25" s="89">
        <f>SUM(Rout!E25+Rnov!E25+Rdez!E25)</f>
        <v>36</v>
      </c>
      <c r="F25" s="90">
        <f>SUM(Rout!F25+Rnov!F25+Rdez!F25)</f>
        <v>3</v>
      </c>
      <c r="G25" s="107">
        <f t="shared" ref="G25:G34" si="0">SUM(E25+F25)</f>
        <v>39</v>
      </c>
      <c r="H25" s="116"/>
    </row>
    <row r="26" spans="2:8">
      <c r="B26" s="116"/>
      <c r="C26" s="96" t="s">
        <v>15</v>
      </c>
      <c r="D26" s="88"/>
      <c r="E26" s="89">
        <f>SUM(Rout!E26+Rnov!E26+Rdez!E26)</f>
        <v>29</v>
      </c>
      <c r="F26" s="90">
        <f>SUM(Rout!F26+Rnov!F26+Rdez!F26)</f>
        <v>0</v>
      </c>
      <c r="G26" s="107">
        <f t="shared" si="0"/>
        <v>29</v>
      </c>
      <c r="H26" s="116"/>
    </row>
    <row r="27" spans="2:8">
      <c r="B27" s="116"/>
      <c r="C27" s="96" t="s">
        <v>153</v>
      </c>
      <c r="D27" s="88"/>
      <c r="E27" s="89">
        <f>SUM(Rout!E27+Rnov!E27+Rdez!E27)</f>
        <v>7</v>
      </c>
      <c r="F27" s="90">
        <f>SUM(Rout!F27+Rnov!F27+Rdez!F27)</f>
        <v>3</v>
      </c>
      <c r="G27" s="107">
        <f>SUM(E27+F27)</f>
        <v>10</v>
      </c>
      <c r="H27" s="116"/>
    </row>
    <row r="28" spans="2:8">
      <c r="B28" s="116"/>
      <c r="C28" s="96" t="s">
        <v>11</v>
      </c>
      <c r="D28" s="88"/>
      <c r="E28" s="89">
        <f>SUM(Rout!E28+Rnov!E28+Rdez!E28)</f>
        <v>5</v>
      </c>
      <c r="F28" s="90">
        <f>SUM(Rout!F28+Rnov!F28+Rdez!F28)</f>
        <v>0</v>
      </c>
      <c r="G28" s="107">
        <f t="shared" si="0"/>
        <v>5</v>
      </c>
      <c r="H28" s="116"/>
    </row>
    <row r="29" spans="2:8">
      <c r="B29" s="116"/>
      <c r="C29" s="96" t="s">
        <v>18</v>
      </c>
      <c r="D29" s="88"/>
      <c r="E29" s="89">
        <f>SUM(Rout!E29+Rnov!E29+Rdez!E29)</f>
        <v>15</v>
      </c>
      <c r="F29" s="90">
        <f>SUM(Rout!F29+Rnov!F29+Rdez!F29)</f>
        <v>4</v>
      </c>
      <c r="G29" s="107">
        <f t="shared" si="0"/>
        <v>19</v>
      </c>
      <c r="H29" s="116"/>
    </row>
    <row r="30" spans="2:8">
      <c r="B30" s="116"/>
      <c r="C30" s="96" t="s">
        <v>17</v>
      </c>
      <c r="D30" s="88"/>
      <c r="E30" s="89">
        <f>SUM(Rout!E30+Rnov!E30+Rdez!E30)</f>
        <v>2</v>
      </c>
      <c r="F30" s="90">
        <f>SUM(Rout!F30+Rnov!F30+Rdez!F30)</f>
        <v>0</v>
      </c>
      <c r="G30" s="107">
        <f t="shared" si="0"/>
        <v>2</v>
      </c>
      <c r="H30" s="116"/>
    </row>
    <row r="31" spans="2:8">
      <c r="B31" s="116"/>
      <c r="C31" s="96" t="s">
        <v>152</v>
      </c>
      <c r="D31" s="88"/>
      <c r="E31" s="89">
        <f>SUM(Rout!E31+Rnov!E31+Rdez!E31)</f>
        <v>3</v>
      </c>
      <c r="F31" s="90">
        <f>SUM(Rout!F31+Rnov!F31+Rdez!F31)</f>
        <v>0</v>
      </c>
      <c r="G31" s="107">
        <f>SUM(E31+F31)</f>
        <v>3</v>
      </c>
      <c r="H31" s="116"/>
    </row>
    <row r="32" spans="2:8">
      <c r="B32" s="116"/>
      <c r="C32" s="96" t="s">
        <v>16</v>
      </c>
      <c r="D32" s="88"/>
      <c r="E32" s="89">
        <f>SUM(Rout!E32+Rnov!E32+Rdez!E32)</f>
        <v>0</v>
      </c>
      <c r="F32" s="90">
        <f>SUM(Rout!F32+Rnov!F32+Rdez!F32)</f>
        <v>0</v>
      </c>
      <c r="G32" s="107">
        <f t="shared" si="0"/>
        <v>0</v>
      </c>
      <c r="H32" s="116"/>
    </row>
    <row r="33" spans="2:8">
      <c r="B33" s="116"/>
      <c r="C33" s="96" t="s">
        <v>13</v>
      </c>
      <c r="D33" s="88"/>
      <c r="E33" s="89">
        <f>SUM(Rout!E33+Rnov!E33+Rdez!E33)</f>
        <v>0</v>
      </c>
      <c r="F33" s="90">
        <f>SUM(Rout!F33+Rnov!F33+Rdez!F33)</f>
        <v>1</v>
      </c>
      <c r="G33" s="107">
        <f t="shared" si="0"/>
        <v>1</v>
      </c>
      <c r="H33" s="116"/>
    </row>
    <row r="34" spans="2:8">
      <c r="B34" s="116"/>
      <c r="C34" s="97" t="s">
        <v>12</v>
      </c>
      <c r="D34" s="88"/>
      <c r="E34" s="85">
        <f>SUM(Rout!E34+Rnov!E34+Rdez!E34)</f>
        <v>5</v>
      </c>
      <c r="F34" s="86">
        <f>SUM(Rout!F34+Rnov!F34+Rdez!F34)</f>
        <v>0</v>
      </c>
      <c r="G34" s="107">
        <f t="shared" si="0"/>
        <v>5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sheetProtection selectLockedCells="1" selectUnlockedCells="1"/>
  <mergeCells count="5">
    <mergeCell ref="B13:C13"/>
    <mergeCell ref="B3:H3"/>
    <mergeCell ref="B4:H4"/>
    <mergeCell ref="B7:C7"/>
    <mergeCell ref="B9:C9"/>
  </mergeCells>
  <conditionalFormatting sqref="F13 F18:F21 F24:F34">
    <cfRule type="cellIs" dxfId="7" priority="6" stopIfTrue="1" operator="equal">
      <formula>0</formula>
    </cfRule>
  </conditionalFormatting>
  <conditionalFormatting sqref="G24:G34 G18:G21 G15">
    <cfRule type="cellIs" dxfId="6" priority="5" stopIfTrue="1" operator="equal">
      <formula>0</formula>
    </cfRule>
  </conditionalFormatting>
  <conditionalFormatting sqref="E18:E21 E24:E34 E7 G11 E9">
    <cfRule type="cellIs" dxfId="5" priority="4" stopIfTrue="1" operator="equal">
      <formula>0</formula>
    </cfRule>
  </conditionalFormatting>
  <conditionalFormatting sqref="C47:D47">
    <cfRule type="cellIs" dxfId="4" priority="3" stopIfTrue="1" operator="equal">
      <formula>"domingo"</formula>
    </cfRule>
  </conditionalFormatting>
  <pageMargins left="0.92" right="0.74" top="1.62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3:O36"/>
  <sheetViews>
    <sheetView showGridLines="0" zoomScale="90" zoomScaleNormal="90" workbookViewId="0">
      <selection activeCell="J25" sqref="J25"/>
    </sheetView>
  </sheetViews>
  <sheetFormatPr defaultRowHeight="12.75"/>
  <cols>
    <col min="1" max="1" width="5.140625" customWidth="1"/>
    <col min="2" max="2" width="8.7109375" customWidth="1"/>
    <col min="3" max="3" width="32.5703125" style="92" customWidth="1"/>
    <col min="4" max="4" width="1.140625" style="93" customWidth="1"/>
    <col min="5" max="5" width="7.7109375" style="94" customWidth="1"/>
    <col min="6" max="7" width="7.7109375" style="92" customWidth="1"/>
    <col min="8" max="8" width="8.7109375" customWidth="1"/>
    <col min="10" max="10" width="20.85546875" customWidth="1"/>
    <col min="17" max="17" width="9.140625" customWidth="1"/>
  </cols>
  <sheetData>
    <row r="3" spans="2:8" ht="18.75">
      <c r="B3" s="136" t="s">
        <v>516</v>
      </c>
      <c r="C3" s="136"/>
      <c r="D3" s="136"/>
      <c r="E3" s="136"/>
      <c r="F3" s="136"/>
      <c r="G3" s="136"/>
      <c r="H3" s="136"/>
    </row>
    <row r="4" spans="2:8" ht="18.75">
      <c r="B4" s="141" t="s">
        <v>521</v>
      </c>
      <c r="C4" s="141"/>
      <c r="D4" s="141"/>
      <c r="E4" s="141"/>
      <c r="F4" s="141"/>
      <c r="G4" s="141"/>
      <c r="H4" s="141"/>
    </row>
    <row r="5" spans="2:8">
      <c r="B5" s="105"/>
      <c r="C5" s="105"/>
      <c r="D5" s="106"/>
      <c r="E5" s="105"/>
      <c r="F5" s="105"/>
      <c r="G5" s="77"/>
      <c r="H5" s="116"/>
    </row>
    <row r="6" spans="2:8">
      <c r="B6" s="105"/>
      <c r="C6" s="105"/>
      <c r="D6" s="106"/>
      <c r="E6" s="105"/>
      <c r="F6" s="105"/>
      <c r="G6" s="77"/>
      <c r="H6" s="116"/>
    </row>
    <row r="7" spans="2:8" ht="15">
      <c r="B7" s="138" t="s">
        <v>590</v>
      </c>
      <c r="C7" s="138"/>
      <c r="D7" s="109"/>
      <c r="E7" s="112">
        <f>SUM('R1ºTrim'!E7+'R2ºTrim'!E7+'R3ºTrim'!E7+'R4ºTrim'!E7)</f>
        <v>402</v>
      </c>
      <c r="F7" s="79"/>
      <c r="G7" s="77"/>
      <c r="H7" s="116"/>
    </row>
    <row r="8" spans="2:8" ht="9.75" customHeight="1">
      <c r="B8" s="116"/>
      <c r="C8" s="77"/>
      <c r="D8" s="106"/>
      <c r="E8" s="77"/>
      <c r="F8" s="77"/>
      <c r="G8" s="77"/>
      <c r="H8" s="116"/>
    </row>
    <row r="9" spans="2:8" ht="15">
      <c r="B9" s="139" t="s">
        <v>591</v>
      </c>
      <c r="C9" s="139"/>
      <c r="D9" s="109"/>
      <c r="E9" s="113">
        <f>SUM('R1ºTrim'!E9+'R2ºTrim'!E9+'R3ºTrim'!E9+'R4ºTrim'!E9)</f>
        <v>143</v>
      </c>
      <c r="F9" s="79"/>
      <c r="G9" s="77"/>
      <c r="H9" s="116"/>
    </row>
    <row r="10" spans="2:8" ht="9" customHeight="1">
      <c r="B10" s="105"/>
      <c r="C10" s="105"/>
      <c r="D10" s="106"/>
      <c r="E10" s="77"/>
      <c r="F10" s="105"/>
      <c r="G10" s="77"/>
      <c r="H10" s="116"/>
    </row>
    <row r="11" spans="2:8" ht="15">
      <c r="B11" s="116"/>
      <c r="C11" s="122" t="s">
        <v>593</v>
      </c>
      <c r="D11" s="114"/>
      <c r="E11" s="115"/>
      <c r="F11" s="114"/>
      <c r="G11" s="121">
        <f>SUM(E7+E9)</f>
        <v>545</v>
      </c>
      <c r="H11" s="116"/>
    </row>
    <row r="12" spans="2:8" ht="9" customHeight="1">
      <c r="B12" s="116"/>
      <c r="C12" s="80"/>
      <c r="D12" s="81"/>
      <c r="E12" s="77"/>
      <c r="F12" s="79"/>
      <c r="G12" s="79"/>
      <c r="H12" s="116"/>
    </row>
    <row r="13" spans="2:8" ht="15">
      <c r="B13" s="135" t="s">
        <v>21</v>
      </c>
      <c r="C13" s="135"/>
      <c r="D13" s="110"/>
      <c r="E13" s="111"/>
      <c r="F13" s="118">
        <f>SUM('R1ºTrim'!F13+'R2ºTrim'!F13+'R3ºTrim'!F13+'R4ºTrim'!F13)</f>
        <v>73</v>
      </c>
      <c r="G13" s="79"/>
      <c r="H13" s="116"/>
    </row>
    <row r="14" spans="2:8" ht="9" customHeight="1">
      <c r="B14" s="116"/>
      <c r="C14" s="79"/>
      <c r="D14" s="82"/>
      <c r="E14" s="77"/>
      <c r="F14" s="77"/>
      <c r="G14" s="79"/>
      <c r="H14" s="116"/>
    </row>
    <row r="15" spans="2:8" ht="15">
      <c r="B15" s="116"/>
      <c r="C15" s="123" t="s">
        <v>592</v>
      </c>
      <c r="D15" s="117"/>
      <c r="E15" s="117"/>
      <c r="F15" s="117"/>
      <c r="G15" s="121">
        <f>SUM(G11+F13)</f>
        <v>618</v>
      </c>
      <c r="H15" s="116"/>
    </row>
    <row r="16" spans="2:8" ht="18" customHeight="1">
      <c r="B16" s="116"/>
      <c r="C16" s="79"/>
      <c r="D16" s="82"/>
      <c r="E16" s="77"/>
      <c r="F16" s="77"/>
      <c r="G16" s="116"/>
      <c r="H16" s="116"/>
    </row>
    <row r="17" spans="2:15">
      <c r="B17" s="116"/>
      <c r="C17" s="119" t="s">
        <v>9</v>
      </c>
      <c r="D17" s="78"/>
      <c r="E17" s="77"/>
      <c r="F17" s="77"/>
      <c r="G17" s="108"/>
      <c r="H17" s="116"/>
    </row>
    <row r="18" spans="2:15">
      <c r="B18" s="116"/>
      <c r="C18" s="83" t="s">
        <v>512</v>
      </c>
      <c r="D18" s="84"/>
      <c r="E18" s="85">
        <f>SUM('R1ºTrim'!E18+'R2ºTrim'!E18+'R3ºTrim'!E18+'R4ºTrim'!E18)</f>
        <v>526</v>
      </c>
      <c r="F18" s="86">
        <f>SUM('R1ºTrim'!F18+'R2ºTrim'!F18+'R3ºTrim'!F18+'R4ºTrim'!F18)</f>
        <v>68</v>
      </c>
      <c r="G18" s="107">
        <f>SUM(E18+F18)</f>
        <v>594</v>
      </c>
      <c r="H18" s="116"/>
    </row>
    <row r="19" spans="2:15">
      <c r="B19" s="116"/>
      <c r="C19" s="83" t="s">
        <v>513</v>
      </c>
      <c r="D19" s="84"/>
      <c r="E19" s="85">
        <f>SUM('R1ºTrim'!E19+'R2ºTrim'!E19+'R3ºTrim'!E19+'R4ºTrim'!E19)</f>
        <v>18</v>
      </c>
      <c r="F19" s="86">
        <f>SUM('R1ºTrim'!F19+'R2ºTrim'!F19+'R3ºTrim'!F19+'R4ºTrim'!F19)</f>
        <v>4</v>
      </c>
      <c r="G19" s="107">
        <f>SUM(E19+F19)</f>
        <v>22</v>
      </c>
      <c r="H19" s="116"/>
    </row>
    <row r="20" spans="2:15">
      <c r="B20" s="116"/>
      <c r="C20" s="83" t="s">
        <v>22</v>
      </c>
      <c r="D20" s="84"/>
      <c r="E20" s="85">
        <f>SUM('R1ºTrim'!E20+'R2ºTrim'!E20+'R3ºTrim'!E20+'R4ºTrim'!E20)</f>
        <v>0</v>
      </c>
      <c r="F20" s="86">
        <f>SUM('R1ºTrim'!F20+'R2ºTrim'!F20+'R3ºTrim'!F20+'R4ºTrim'!F20)</f>
        <v>0</v>
      </c>
      <c r="G20" s="107">
        <f>SUM(E20+F20)</f>
        <v>0</v>
      </c>
      <c r="H20" s="116"/>
    </row>
    <row r="21" spans="2:15">
      <c r="B21" s="116"/>
      <c r="C21" s="83" t="s">
        <v>514</v>
      </c>
      <c r="D21" s="84"/>
      <c r="E21" s="85">
        <f>SUM('R1ºTrim'!E21+'R2ºTrim'!E21+'R3ºTrim'!E21+'R4ºTrim'!E21)</f>
        <v>0</v>
      </c>
      <c r="F21" s="86">
        <f>SUM('R1ºTrim'!F21+'R2ºTrim'!F21+'R3ºTrim'!F21+'R4ºTrim'!F21)</f>
        <v>0</v>
      </c>
      <c r="G21" s="107">
        <f>SUM(E21+F21)</f>
        <v>0</v>
      </c>
      <c r="H21" s="116"/>
    </row>
    <row r="22" spans="2:15">
      <c r="B22" s="116"/>
      <c r="C22" s="77"/>
      <c r="D22" s="78"/>
      <c r="E22" s="116"/>
      <c r="F22" s="116"/>
      <c r="G22" s="116"/>
      <c r="H22" s="116"/>
      <c r="K22" s="83" t="s">
        <v>720</v>
      </c>
      <c r="L22" s="83" t="s">
        <v>721</v>
      </c>
      <c r="M22" s="83" t="s">
        <v>21</v>
      </c>
      <c r="N22" s="83" t="s">
        <v>512</v>
      </c>
      <c r="O22" s="83" t="s">
        <v>513</v>
      </c>
    </row>
    <row r="23" spans="2:15">
      <c r="B23" s="116"/>
      <c r="C23" s="120" t="s">
        <v>515</v>
      </c>
      <c r="D23" s="87"/>
      <c r="E23" s="116"/>
      <c r="F23" s="116"/>
      <c r="G23" s="116"/>
      <c r="H23" s="116"/>
      <c r="J23" s="127" t="s">
        <v>722</v>
      </c>
      <c r="K23">
        <f>'R1ºTrim'!E7</f>
        <v>99</v>
      </c>
      <c r="L23">
        <f>'R1ºTrim'!E9</f>
        <v>41</v>
      </c>
      <c r="M23">
        <f>'R1ºTrim'!F13</f>
        <v>26</v>
      </c>
      <c r="N23">
        <f>'R1ºTrim'!G18</f>
        <v>164</v>
      </c>
      <c r="O23">
        <f>'R1ºTrim'!G19</f>
        <v>2</v>
      </c>
    </row>
    <row r="24" spans="2:15">
      <c r="B24" s="116"/>
      <c r="C24" s="95" t="s">
        <v>75</v>
      </c>
      <c r="D24" s="88"/>
      <c r="E24" s="89">
        <f>SUM('R1ºTrim'!E24+'R2ºTrim'!E24+'R3ºTrim'!E24+'R4ºTrim'!E24)</f>
        <v>14</v>
      </c>
      <c r="F24" s="90">
        <f>SUM('R1ºTrim'!F24+'R2ºTrim'!F24+'R3ºTrim'!F24+'R4ºTrim'!F24)</f>
        <v>2</v>
      </c>
      <c r="G24" s="107">
        <f>SUM(E24+F24)</f>
        <v>16</v>
      </c>
      <c r="H24" s="116"/>
      <c r="J24" s="127" t="s">
        <v>723</v>
      </c>
      <c r="K24">
        <f>'R2ºTrim'!E7</f>
        <v>135</v>
      </c>
      <c r="L24">
        <f>'R2ºTrim'!E9</f>
        <v>73</v>
      </c>
      <c r="M24">
        <f>'R2ºTrim'!F13</f>
        <v>27</v>
      </c>
      <c r="N24">
        <f>'R2ºTrim'!G18</f>
        <v>224</v>
      </c>
      <c r="O24">
        <f>'R2ºTrim'!G19</f>
        <v>11</v>
      </c>
    </row>
    <row r="25" spans="2:15">
      <c r="B25" s="116"/>
      <c r="C25" s="96" t="s">
        <v>14</v>
      </c>
      <c r="D25" s="88"/>
      <c r="E25" s="89">
        <f>SUM('R1ºTrim'!E25+'R2ºTrim'!E25+'R3ºTrim'!E25+'R4ºTrim'!E25)</f>
        <v>159</v>
      </c>
      <c r="F25" s="90">
        <f>SUM('R1ºTrim'!F25+'R2ºTrim'!F25+'R3ºTrim'!F25+'R4ºTrim'!F25)</f>
        <v>4</v>
      </c>
      <c r="G25" s="107">
        <f t="shared" ref="G25:G34" si="0">SUM(E25+F25)</f>
        <v>163</v>
      </c>
      <c r="H25" s="116"/>
      <c r="J25" s="127" t="s">
        <v>724</v>
      </c>
      <c r="K25">
        <f>'R3ºTrim'!E7</f>
        <v>73</v>
      </c>
      <c r="L25">
        <f>'R3ºTrim'!E9</f>
        <v>16</v>
      </c>
      <c r="M25">
        <f>'R3ºTrim'!F13</f>
        <v>9</v>
      </c>
      <c r="N25">
        <f>'R3ºTrim'!G18</f>
        <v>91</v>
      </c>
      <c r="O25">
        <f>'R3ºTrim'!G19</f>
        <v>7</v>
      </c>
    </row>
    <row r="26" spans="2:15">
      <c r="B26" s="116"/>
      <c r="C26" s="96" t="s">
        <v>15</v>
      </c>
      <c r="D26" s="88"/>
      <c r="E26" s="89">
        <f>SUM('R1ºTrim'!E26+'R2ºTrim'!E26+'R3ºTrim'!E26+'R4ºTrim'!E26)</f>
        <v>101</v>
      </c>
      <c r="F26" s="90">
        <f>SUM('R1ºTrim'!F26+'R2ºTrim'!F26+'R3ºTrim'!F26+'R4ºTrim'!F26)</f>
        <v>1</v>
      </c>
      <c r="G26" s="107">
        <f t="shared" si="0"/>
        <v>102</v>
      </c>
      <c r="H26" s="116"/>
      <c r="J26" s="127" t="s">
        <v>725</v>
      </c>
      <c r="K26">
        <f>'R4ºTrim'!E7</f>
        <v>95</v>
      </c>
      <c r="L26">
        <f>'R4ºTrim'!E9</f>
        <v>13</v>
      </c>
      <c r="M26">
        <f>'R4ºTrim'!F13</f>
        <v>11</v>
      </c>
      <c r="N26">
        <f>'R4ºTrim'!G18</f>
        <v>115</v>
      </c>
      <c r="O26">
        <f>'R4ºTrim'!G19</f>
        <v>2</v>
      </c>
    </row>
    <row r="27" spans="2:15">
      <c r="B27" s="116"/>
      <c r="C27" s="96" t="s">
        <v>153</v>
      </c>
      <c r="D27" s="88"/>
      <c r="E27" s="89">
        <f>SUM('R1ºTrim'!E27+'R2ºTrim'!E27+'R3ºTrim'!E27+'R4ºTrim'!E27)</f>
        <v>71</v>
      </c>
      <c r="F27" s="90">
        <f>SUM('R1ºTrim'!F27+'R2ºTrim'!F27+'R3ºTrim'!F27+'R4ºTrim'!F27)</f>
        <v>11</v>
      </c>
      <c r="G27" s="107">
        <f>SUM(E27+F27)</f>
        <v>82</v>
      </c>
      <c r="H27" s="116"/>
    </row>
    <row r="28" spans="2:15">
      <c r="B28" s="116"/>
      <c r="C28" s="96" t="s">
        <v>11</v>
      </c>
      <c r="D28" s="88"/>
      <c r="E28" s="89">
        <f>SUM('R1ºTrim'!E28+'R2ºTrim'!E28+'R3ºTrim'!E28+'R4ºTrim'!E28)</f>
        <v>74</v>
      </c>
      <c r="F28" s="90">
        <f>SUM('R1ºTrim'!F28+'R2ºTrim'!F28+'R3ºTrim'!F28+'R4ºTrim'!F28)</f>
        <v>9</v>
      </c>
      <c r="G28" s="107">
        <f t="shared" si="0"/>
        <v>83</v>
      </c>
      <c r="H28" s="116"/>
    </row>
    <row r="29" spans="2:15">
      <c r="B29" s="116"/>
      <c r="C29" s="96" t="s">
        <v>18</v>
      </c>
      <c r="D29" s="88"/>
      <c r="E29" s="89">
        <f>SUM('R1ºTrim'!E29+'R2ºTrim'!E29+'R3ºTrim'!E29+'R4ºTrim'!E29)</f>
        <v>59</v>
      </c>
      <c r="F29" s="90">
        <f>SUM('R1ºTrim'!F29+'R2ºTrim'!F29+'R3ºTrim'!F29+'R4ºTrim'!F29)</f>
        <v>30</v>
      </c>
      <c r="G29" s="107">
        <f t="shared" si="0"/>
        <v>89</v>
      </c>
      <c r="H29" s="116"/>
    </row>
    <row r="30" spans="2:15">
      <c r="B30" s="116"/>
      <c r="C30" s="96" t="s">
        <v>17</v>
      </c>
      <c r="D30" s="88"/>
      <c r="E30" s="89">
        <f>SUM('R1ºTrim'!E30+'R2ºTrim'!E30+'R3ºTrim'!E30+'R4ºTrim'!E30)</f>
        <v>11</v>
      </c>
      <c r="F30" s="90">
        <f>SUM('R1ºTrim'!F30+'R2ºTrim'!F30+'R3ºTrim'!F30+'R4ºTrim'!F30)</f>
        <v>1</v>
      </c>
      <c r="G30" s="107">
        <f t="shared" si="0"/>
        <v>12</v>
      </c>
      <c r="H30" s="116"/>
    </row>
    <row r="31" spans="2:15">
      <c r="B31" s="116"/>
      <c r="C31" s="96" t="s">
        <v>152</v>
      </c>
      <c r="D31" s="88"/>
      <c r="E31" s="89">
        <f>SUM('R1ºTrim'!E31+'R2ºTrim'!E31+'R3ºTrim'!E31+'R4ºTrim'!E31)</f>
        <v>8</v>
      </c>
      <c r="F31" s="90">
        <f>SUM('R1ºTrim'!F31+'R2ºTrim'!F31+'R3ºTrim'!F31+'R4ºTrim'!F31)</f>
        <v>0</v>
      </c>
      <c r="G31" s="107">
        <f>SUM(E31+F31)</f>
        <v>8</v>
      </c>
      <c r="H31" s="116"/>
    </row>
    <row r="32" spans="2:15">
      <c r="B32" s="116"/>
      <c r="C32" s="96" t="s">
        <v>16</v>
      </c>
      <c r="D32" s="88"/>
      <c r="E32" s="89">
        <f>SUM('R1ºTrim'!E32+'R2ºTrim'!E32+'R3ºTrim'!E32+'R4ºTrim'!E32)</f>
        <v>2</v>
      </c>
      <c r="F32" s="90">
        <f>SUM('R1ºTrim'!F32+'R2ºTrim'!F32+'R3ºTrim'!F32+'R4ºTrim'!F32)</f>
        <v>4</v>
      </c>
      <c r="G32" s="107">
        <f t="shared" si="0"/>
        <v>6</v>
      </c>
      <c r="H32" s="116"/>
    </row>
    <row r="33" spans="2:8">
      <c r="B33" s="116"/>
      <c r="C33" s="96" t="s">
        <v>13</v>
      </c>
      <c r="D33" s="88"/>
      <c r="E33" s="89">
        <f>SUM('R1ºTrim'!E33+'R2ºTrim'!E33+'R3ºTrim'!E33+'R4ºTrim'!E33)</f>
        <v>16</v>
      </c>
      <c r="F33" s="90">
        <f>SUM('R1ºTrim'!F33+'R2ºTrim'!F33+'R3ºTrim'!F33+'R4ºTrim'!F33)</f>
        <v>10</v>
      </c>
      <c r="G33" s="107">
        <f t="shared" si="0"/>
        <v>26</v>
      </c>
      <c r="H33" s="116"/>
    </row>
    <row r="34" spans="2:8">
      <c r="B34" s="116"/>
      <c r="C34" s="97" t="s">
        <v>12</v>
      </c>
      <c r="D34" s="88"/>
      <c r="E34" s="85">
        <f>SUM('R1ºTrim'!E34+'R2ºTrim'!E34+'R3ºTrim'!E34+'R4ºTrim'!E34)</f>
        <v>30</v>
      </c>
      <c r="F34" s="86">
        <f>SUM('R1ºTrim'!F34+'R2ºTrim'!F34+'R3ºTrim'!F34+'R4ºTrim'!F34)</f>
        <v>1</v>
      </c>
      <c r="G34" s="107">
        <f t="shared" si="0"/>
        <v>31</v>
      </c>
      <c r="H34" s="116"/>
    </row>
    <row r="35" spans="2:8">
      <c r="B35" s="116"/>
      <c r="C35" s="77"/>
      <c r="D35" s="78"/>
      <c r="E35" s="91"/>
      <c r="F35" s="77"/>
      <c r="G35" s="77"/>
      <c r="H35" s="116"/>
    </row>
    <row r="36" spans="2:8">
      <c r="B36" s="116"/>
      <c r="C36" s="77"/>
      <c r="D36" s="78"/>
      <c r="E36" s="91"/>
      <c r="F36" s="77"/>
      <c r="G36" s="77"/>
      <c r="H36" s="116"/>
    </row>
  </sheetData>
  <mergeCells count="5">
    <mergeCell ref="B13:C13"/>
    <mergeCell ref="B3:H3"/>
    <mergeCell ref="B4:H4"/>
    <mergeCell ref="B7:C7"/>
    <mergeCell ref="B9:C9"/>
  </mergeCells>
  <conditionalFormatting sqref="F13 F18:F21 F24:F34">
    <cfRule type="cellIs" dxfId="3" priority="6" stopIfTrue="1" operator="equal">
      <formula>0</formula>
    </cfRule>
  </conditionalFormatting>
  <conditionalFormatting sqref="G24:G34 G18:G21 G15">
    <cfRule type="cellIs" dxfId="2" priority="5" stopIfTrue="1" operator="equal">
      <formula>0</formula>
    </cfRule>
  </conditionalFormatting>
  <conditionalFormatting sqref="E18:E21 E24:E34 E7 G11 E9">
    <cfRule type="cellIs" dxfId="1" priority="4" stopIfTrue="1" operator="equal">
      <formula>0</formula>
    </cfRule>
  </conditionalFormatting>
  <conditionalFormatting sqref="C47:D47">
    <cfRule type="cellIs" dxfId="0" priority="3" stopIfTrue="1" operator="equal">
      <formula>"domingo"</formula>
    </cfRule>
  </conditionalFormatting>
  <pageMargins left="0.92" right="0.74" top="1.62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4:C6"/>
  <sheetViews>
    <sheetView workbookViewId="0">
      <selection activeCell="D2" sqref="D2"/>
    </sheetView>
  </sheetViews>
  <sheetFormatPr defaultRowHeight="12.75"/>
  <sheetData>
    <row r="4" spans="2:3">
      <c r="B4">
        <v>2014</v>
      </c>
      <c r="C4">
        <v>588</v>
      </c>
    </row>
    <row r="5" spans="2:3">
      <c r="B5">
        <v>2015</v>
      </c>
      <c r="C5">
        <v>607</v>
      </c>
    </row>
    <row r="6" spans="2:3">
      <c r="B6">
        <v>2016</v>
      </c>
      <c r="C6">
        <v>594</v>
      </c>
    </row>
  </sheetData>
  <sheetProtection password="9E03" sheet="1" objects="1" scenarios="1" selectLockedCells="1" selectUn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6"/>
  </sheetPr>
  <dimension ref="A2:U441"/>
  <sheetViews>
    <sheetView showGridLines="0" zoomScale="90" zoomScaleNormal="90" workbookViewId="0">
      <pane ySplit="5" topLeftCell="A53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504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56" t="str">
        <f t="shared" ref="A6:A68" si="0">IF(B6="","",)</f>
        <v/>
      </c>
      <c r="B6" s="57"/>
      <c r="C6" s="59" t="s">
        <v>140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68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:T68" si="2">CONCATENATE(N6,O6)</f>
        <v>Plano AnualRealizada</v>
      </c>
      <c r="U6" s="40" t="str">
        <f t="shared" ref="U6:U68" si="3">CONCATENATE(N6,H6)</f>
        <v>Plano AnualBiblioteca</v>
      </c>
    </row>
    <row r="7" spans="1:21" ht="15" customHeight="1">
      <c r="A7" s="56" t="str">
        <f t="shared" ref="A7" si="4">IF(B7="","",)</f>
        <v/>
      </c>
      <c r="B7" s="57"/>
      <c r="C7" s="59" t="s">
        <v>140</v>
      </c>
      <c r="D7" s="21">
        <v>1</v>
      </c>
      <c r="E7" s="18"/>
      <c r="F7" s="11" t="s">
        <v>6</v>
      </c>
      <c r="G7" s="7" t="s">
        <v>562</v>
      </c>
      <c r="H7" s="4" t="s">
        <v>153</v>
      </c>
      <c r="I7" s="73" t="s">
        <v>540</v>
      </c>
      <c r="J7" s="38"/>
      <c r="K7" s="38" t="s">
        <v>276</v>
      </c>
      <c r="L7" s="39">
        <v>35</v>
      </c>
      <c r="M7" s="26"/>
      <c r="N7" s="4" t="s">
        <v>20</v>
      </c>
      <c r="O7" s="23" t="s">
        <v>7</v>
      </c>
      <c r="P7" s="9" t="str">
        <f t="shared" ref="P7" si="5">IF(O7="Cancelada","Inserir o motivo",IF(O7="Alterada","Inserir o motivo",IF(O7="Definida","situação a alterar",IF(O7="","",IF(O7="Por definir","sem data marcada",IF(O7="Realizada","-----"))))))</f>
        <v>-----</v>
      </c>
      <c r="Q7" s="75"/>
      <c r="R7" s="64"/>
      <c r="T7" s="40" t="str">
        <f t="shared" ref="T7" si="6">CONCATENATE(N7,O7)</f>
        <v>Plano AnualRealizada</v>
      </c>
      <c r="U7" s="40" t="str">
        <f t="shared" ref="U7" si="7">CONCATENATE(N7,H7)</f>
        <v>Plano AnualCultura</v>
      </c>
    </row>
    <row r="8" spans="1:21" ht="15" customHeight="1">
      <c r="A8" s="56" t="str">
        <f t="shared" si="0"/>
        <v/>
      </c>
      <c r="B8" s="57"/>
      <c r="C8" s="59" t="s">
        <v>140</v>
      </c>
      <c r="D8" s="21">
        <v>1</v>
      </c>
      <c r="E8" s="18"/>
      <c r="F8" s="11" t="s">
        <v>6</v>
      </c>
      <c r="G8" s="7" t="s">
        <v>27</v>
      </c>
      <c r="H8" s="4" t="s">
        <v>14</v>
      </c>
      <c r="I8" s="73" t="s">
        <v>387</v>
      </c>
      <c r="J8" s="38"/>
      <c r="K8" s="38" t="s">
        <v>276</v>
      </c>
      <c r="L8" s="39">
        <v>35</v>
      </c>
      <c r="M8" s="26"/>
      <c r="N8" s="4" t="s">
        <v>20</v>
      </c>
      <c r="O8" s="23" t="s">
        <v>7</v>
      </c>
      <c r="P8" s="9" t="str">
        <f t="shared" si="1"/>
        <v>-----</v>
      </c>
      <c r="Q8" s="75"/>
      <c r="R8" s="64"/>
      <c r="T8" s="40" t="str">
        <f t="shared" si="2"/>
        <v>Plano AnualRealizada</v>
      </c>
      <c r="U8" s="40" t="str">
        <f t="shared" si="3"/>
        <v>Plano AnualBiblioteca</v>
      </c>
    </row>
    <row r="9" spans="1:21" ht="15" customHeight="1">
      <c r="A9" s="56" t="str">
        <f t="shared" si="0"/>
        <v/>
      </c>
      <c r="B9" s="57"/>
      <c r="C9" s="59" t="s">
        <v>140</v>
      </c>
      <c r="D9" s="21">
        <v>1</v>
      </c>
      <c r="E9" s="18" t="s">
        <v>90</v>
      </c>
      <c r="F9" s="11" t="s">
        <v>6</v>
      </c>
      <c r="G9" s="7" t="s">
        <v>218</v>
      </c>
      <c r="H9" s="4" t="s">
        <v>12</v>
      </c>
      <c r="I9" s="73" t="s">
        <v>411</v>
      </c>
      <c r="J9" s="38"/>
      <c r="K9" s="38" t="s">
        <v>276</v>
      </c>
      <c r="L9" s="39">
        <v>0</v>
      </c>
      <c r="M9" s="26"/>
      <c r="N9" s="4" t="s">
        <v>20</v>
      </c>
      <c r="O9" s="23" t="s">
        <v>7</v>
      </c>
      <c r="P9" s="9" t="str">
        <f t="shared" si="1"/>
        <v>-----</v>
      </c>
      <c r="Q9" s="75"/>
      <c r="R9" s="64"/>
      <c r="T9" s="40" t="str">
        <f t="shared" si="2"/>
        <v>Plano AnualRealizada</v>
      </c>
      <c r="U9" s="40" t="str">
        <f t="shared" si="3"/>
        <v>Plano AnualTurismo</v>
      </c>
    </row>
    <row r="10" spans="1:21" ht="15" customHeight="1">
      <c r="A10" s="56" t="str">
        <f t="shared" ref="A10:A11" si="8">IF(B10="","",)</f>
        <v/>
      </c>
      <c r="B10" s="57"/>
      <c r="C10" s="59" t="s">
        <v>140</v>
      </c>
      <c r="D10" s="21">
        <v>2</v>
      </c>
      <c r="E10" s="18"/>
      <c r="F10" s="11" t="s">
        <v>0</v>
      </c>
      <c r="G10" s="7" t="s">
        <v>562</v>
      </c>
      <c r="H10" s="4" t="s">
        <v>153</v>
      </c>
      <c r="I10" s="73" t="s">
        <v>540</v>
      </c>
      <c r="J10" s="38"/>
      <c r="K10" s="38" t="s">
        <v>276</v>
      </c>
      <c r="L10" s="39">
        <v>40</v>
      </c>
      <c r="M10" s="26"/>
      <c r="N10" s="4" t="s">
        <v>20</v>
      </c>
      <c r="O10" s="23" t="s">
        <v>7</v>
      </c>
      <c r="P10" s="9" t="str">
        <f t="shared" ref="P10:P11" si="9">IF(O10="Cancelada","Inserir o motivo",IF(O10="Alterada","Inserir o motivo",IF(O10="Definida","situação a alterar",IF(O10="","",IF(O10="Por definir","sem data marcada",IF(O10="Realizada","-----"))))))</f>
        <v>-----</v>
      </c>
      <c r="Q10" s="75"/>
      <c r="R10" s="64"/>
      <c r="T10" s="40" t="str">
        <f t="shared" ref="T10:T11" si="10">CONCATENATE(N10,O10)</f>
        <v>Plano AnualRealizada</v>
      </c>
      <c r="U10" s="40" t="str">
        <f t="shared" ref="U10:U11" si="11">CONCATENATE(N10,H10)</f>
        <v>Plano AnualCultura</v>
      </c>
    </row>
    <row r="11" spans="1:21" ht="15" customHeight="1">
      <c r="A11" s="56" t="str">
        <f t="shared" si="8"/>
        <v/>
      </c>
      <c r="B11" s="57"/>
      <c r="C11" s="59" t="s">
        <v>140</v>
      </c>
      <c r="D11" s="21">
        <v>2</v>
      </c>
      <c r="E11" s="18"/>
      <c r="F11" s="11" t="s">
        <v>0</v>
      </c>
      <c r="G11" s="7" t="s">
        <v>336</v>
      </c>
      <c r="H11" s="4" t="s">
        <v>14</v>
      </c>
      <c r="I11" s="73" t="s">
        <v>387</v>
      </c>
      <c r="J11" s="38"/>
      <c r="K11" s="38" t="s">
        <v>276</v>
      </c>
      <c r="L11" s="39">
        <v>40</v>
      </c>
      <c r="M11" s="26"/>
      <c r="N11" s="4" t="s">
        <v>20</v>
      </c>
      <c r="O11" s="23" t="s">
        <v>7</v>
      </c>
      <c r="P11" s="9" t="str">
        <f t="shared" si="9"/>
        <v>-----</v>
      </c>
      <c r="Q11" s="75"/>
      <c r="R11" s="64"/>
      <c r="T11" s="40" t="str">
        <f t="shared" si="10"/>
        <v>Plano AnualRealizada</v>
      </c>
      <c r="U11" s="40" t="str">
        <f t="shared" si="11"/>
        <v>Plano AnualBiblioteca</v>
      </c>
    </row>
    <row r="12" spans="1:21" ht="15" customHeight="1">
      <c r="A12" s="56" t="str">
        <f t="shared" si="0"/>
        <v/>
      </c>
      <c r="B12" s="57"/>
      <c r="C12" s="59" t="s">
        <v>140</v>
      </c>
      <c r="D12" s="21">
        <v>2</v>
      </c>
      <c r="E12" s="18"/>
      <c r="F12" s="11" t="s">
        <v>0</v>
      </c>
      <c r="G12" s="7" t="s">
        <v>553</v>
      </c>
      <c r="H12" s="4" t="s">
        <v>14</v>
      </c>
      <c r="I12" s="73" t="s">
        <v>388</v>
      </c>
      <c r="J12" s="38"/>
      <c r="K12" s="38" t="s">
        <v>276</v>
      </c>
      <c r="L12" s="39">
        <v>40</v>
      </c>
      <c r="M12" s="26"/>
      <c r="N12" s="4" t="s">
        <v>20</v>
      </c>
      <c r="O12" s="23" t="s">
        <v>7</v>
      </c>
      <c r="P12" s="9" t="str">
        <f t="shared" si="1"/>
        <v>-----</v>
      </c>
      <c r="Q12" s="75"/>
      <c r="R12" s="64"/>
      <c r="T12" s="40" t="str">
        <f t="shared" si="2"/>
        <v>Plano AnualRealizada</v>
      </c>
      <c r="U12" s="40" t="str">
        <f t="shared" si="3"/>
        <v>Plano AnualBiblioteca</v>
      </c>
    </row>
    <row r="13" spans="1:21" ht="15" customHeight="1">
      <c r="A13" s="56" t="str">
        <f t="shared" ref="A13" si="12">IF(B13="","",)</f>
        <v/>
      </c>
      <c r="B13" s="57"/>
      <c r="C13" s="59" t="s">
        <v>140</v>
      </c>
      <c r="D13" s="21">
        <v>3</v>
      </c>
      <c r="E13" s="18"/>
      <c r="F13" s="11" t="s">
        <v>1</v>
      </c>
      <c r="G13" s="7"/>
      <c r="H13" s="4"/>
      <c r="I13" s="73"/>
      <c r="J13" s="38"/>
      <c r="K13" s="38"/>
      <c r="L13" s="39"/>
      <c r="M13" s="26"/>
      <c r="N13" s="4"/>
      <c r="O13" s="23"/>
      <c r="P13" s="9" t="str">
        <f t="shared" ref="P13" si="13">IF(O13="Cancelada","Inserir o motivo",IF(O13="Alterada","Inserir o motivo",IF(O13="Definida","situação a alterar",IF(O13="","",IF(O13="Por definir","sem data marcada",IF(O13="Realizada","-----"))))))</f>
        <v/>
      </c>
      <c r="Q13" s="75"/>
      <c r="R13" s="64"/>
      <c r="T13" s="40" t="str">
        <f t="shared" ref="T13" si="14">CONCATENATE(N13,O13)</f>
        <v/>
      </c>
      <c r="U13" s="40" t="str">
        <f t="shared" ref="U13" si="15">CONCATENATE(N13,H13)</f>
        <v/>
      </c>
    </row>
    <row r="14" spans="1:21" ht="15" customHeight="1">
      <c r="A14" s="56" t="str">
        <f t="shared" si="0"/>
        <v/>
      </c>
      <c r="B14" s="57"/>
      <c r="C14" s="59" t="s">
        <v>140</v>
      </c>
      <c r="D14" s="21">
        <v>4</v>
      </c>
      <c r="E14" s="18"/>
      <c r="F14" s="11" t="s">
        <v>2</v>
      </c>
      <c r="G14" s="7" t="s">
        <v>15</v>
      </c>
      <c r="H14" s="4" t="s">
        <v>15</v>
      </c>
      <c r="I14" s="73" t="s">
        <v>441</v>
      </c>
      <c r="J14" s="38"/>
      <c r="K14" s="38" t="s">
        <v>276</v>
      </c>
      <c r="L14" s="39">
        <v>500</v>
      </c>
      <c r="M14" s="26"/>
      <c r="N14" s="4" t="s">
        <v>20</v>
      </c>
      <c r="O14" s="23" t="s">
        <v>7</v>
      </c>
      <c r="P14" s="9" t="str">
        <f t="shared" si="1"/>
        <v>-----</v>
      </c>
      <c r="Q14" s="75"/>
      <c r="R14" s="64"/>
      <c r="T14" s="40" t="str">
        <f t="shared" si="2"/>
        <v>Plano AnualRealizada</v>
      </c>
      <c r="U14" s="40" t="str">
        <f t="shared" si="3"/>
        <v>Plano AnualCinema</v>
      </c>
    </row>
    <row r="15" spans="1:21" ht="15" customHeight="1">
      <c r="A15" s="56" t="str">
        <f t="shared" ref="A15" si="16">IF(B15="","",)</f>
        <v/>
      </c>
      <c r="B15" s="57"/>
      <c r="C15" s="59" t="s">
        <v>140</v>
      </c>
      <c r="D15" s="21">
        <v>4</v>
      </c>
      <c r="E15" s="18" t="s">
        <v>81</v>
      </c>
      <c r="F15" s="11" t="s">
        <v>2</v>
      </c>
      <c r="G15" s="7" t="s">
        <v>266</v>
      </c>
      <c r="H15" s="4" t="s">
        <v>18</v>
      </c>
      <c r="I15" s="73" t="s">
        <v>418</v>
      </c>
      <c r="J15" s="38"/>
      <c r="K15" s="38" t="s">
        <v>276</v>
      </c>
      <c r="L15" s="39">
        <v>400</v>
      </c>
      <c r="M15" s="26"/>
      <c r="N15" s="4" t="s">
        <v>20</v>
      </c>
      <c r="O15" s="23" t="s">
        <v>7</v>
      </c>
      <c r="P15" s="9" t="str">
        <f t="shared" ref="P15" si="17">IF(O15="Cancelada","Inserir o motivo",IF(O15="Alterada","Inserir o motivo",IF(O15="Definida","situação a alterar",IF(O15="","",IF(O15="Por definir","sem data marcada",IF(O15="Realizada","-----"))))))</f>
        <v>-----</v>
      </c>
      <c r="Q15" s="75"/>
      <c r="R15" s="64"/>
      <c r="T15" s="40" t="str">
        <f t="shared" ref="T15" si="18">CONCATENATE(N15,O15)</f>
        <v>Plano AnualRealizada</v>
      </c>
      <c r="U15" s="40" t="str">
        <f t="shared" ref="U15" si="19">CONCATENATE(N15,H15)</f>
        <v>Plano AnualDiv. Externo</v>
      </c>
    </row>
    <row r="16" spans="1:21" ht="15" customHeight="1">
      <c r="A16" s="56" t="str">
        <f t="shared" si="0"/>
        <v/>
      </c>
      <c r="B16" s="57"/>
      <c r="C16" s="59" t="s">
        <v>140</v>
      </c>
      <c r="D16" s="21">
        <v>4</v>
      </c>
      <c r="E16" s="18" t="s">
        <v>82</v>
      </c>
      <c r="F16" s="11" t="s">
        <v>2</v>
      </c>
      <c r="G16" s="7" t="s">
        <v>211</v>
      </c>
      <c r="H16" s="4" t="s">
        <v>12</v>
      </c>
      <c r="I16" s="73" t="s">
        <v>309</v>
      </c>
      <c r="J16" s="38"/>
      <c r="K16" s="38" t="s">
        <v>276</v>
      </c>
      <c r="L16" s="39">
        <v>400</v>
      </c>
      <c r="M16" s="26"/>
      <c r="N16" s="4" t="s">
        <v>20</v>
      </c>
      <c r="O16" s="23" t="s">
        <v>7</v>
      </c>
      <c r="P16" s="9" t="str">
        <f t="shared" si="1"/>
        <v>-----</v>
      </c>
      <c r="Q16" s="75"/>
      <c r="R16" s="64"/>
      <c r="T16" s="40" t="str">
        <f t="shared" si="2"/>
        <v>Plano AnualRealizada</v>
      </c>
      <c r="U16" s="40" t="str">
        <f t="shared" si="3"/>
        <v>Plano AnualTurismo</v>
      </c>
    </row>
    <row r="17" spans="1:21" ht="15" customHeight="1">
      <c r="A17" s="56" t="str">
        <f t="shared" si="0"/>
        <v/>
      </c>
      <c r="B17" s="57"/>
      <c r="C17" s="59" t="s">
        <v>140</v>
      </c>
      <c r="D17" s="21">
        <v>5</v>
      </c>
      <c r="E17" s="18"/>
      <c r="F17" s="11" t="s">
        <v>3</v>
      </c>
      <c r="G17" s="7" t="s">
        <v>527</v>
      </c>
      <c r="H17" s="4" t="s">
        <v>13</v>
      </c>
      <c r="I17" s="73" t="s">
        <v>414</v>
      </c>
      <c r="J17" s="38"/>
      <c r="K17" s="38" t="s">
        <v>276</v>
      </c>
      <c r="L17" s="39">
        <v>500</v>
      </c>
      <c r="M17" s="26"/>
      <c r="N17" s="4" t="s">
        <v>20</v>
      </c>
      <c r="O17" s="23" t="s">
        <v>7</v>
      </c>
      <c r="P17" s="9" t="str">
        <f t="shared" si="1"/>
        <v>-----</v>
      </c>
      <c r="Q17" s="75"/>
      <c r="R17" s="64"/>
      <c r="T17" s="40" t="str">
        <f t="shared" si="2"/>
        <v>Plano AnualRealizada</v>
      </c>
      <c r="U17" s="40" t="str">
        <f t="shared" si="3"/>
        <v>Plano AnualMuseu</v>
      </c>
    </row>
    <row r="18" spans="1:21" ht="15" customHeight="1">
      <c r="A18" s="56" t="str">
        <f t="shared" ref="A18" si="20">IF(B18="","",)</f>
        <v/>
      </c>
      <c r="B18" s="57"/>
      <c r="C18" s="59" t="s">
        <v>140</v>
      </c>
      <c r="D18" s="21">
        <v>5</v>
      </c>
      <c r="E18" s="18"/>
      <c r="F18" s="11" t="s">
        <v>3</v>
      </c>
      <c r="G18" s="7" t="s">
        <v>15</v>
      </c>
      <c r="H18" s="4" t="s">
        <v>15</v>
      </c>
      <c r="I18" s="73" t="s">
        <v>441</v>
      </c>
      <c r="J18" s="38"/>
      <c r="K18" s="38" t="s">
        <v>276</v>
      </c>
      <c r="L18" s="39">
        <v>500</v>
      </c>
      <c r="M18" s="26"/>
      <c r="N18" s="4" t="s">
        <v>20</v>
      </c>
      <c r="O18" s="23" t="s">
        <v>7</v>
      </c>
      <c r="P18" s="9" t="str">
        <f t="shared" ref="P18" si="21">IF(O18="Cancelada","Inserir o motivo",IF(O18="Alterada","Inserir o motivo",IF(O18="Definida","situação a alterar",IF(O18="","",IF(O18="Por definir","sem data marcada",IF(O18="Realizada","-----"))))))</f>
        <v>-----</v>
      </c>
      <c r="Q18" s="75"/>
      <c r="R18" s="64"/>
      <c r="T18" s="40" t="str">
        <f t="shared" ref="T18" si="22">CONCATENATE(N18,O18)</f>
        <v>Plano AnualRealizada</v>
      </c>
      <c r="U18" s="40" t="str">
        <f t="shared" ref="U18" si="23">CONCATENATE(N18,H18)</f>
        <v>Plano AnualCinema</v>
      </c>
    </row>
    <row r="19" spans="1:21" ht="15" customHeight="1">
      <c r="A19" s="56" t="str">
        <f t="shared" ref="A19" si="24">IF(B19="","",)</f>
        <v/>
      </c>
      <c r="B19" s="57"/>
      <c r="C19" s="59" t="s">
        <v>140</v>
      </c>
      <c r="D19" s="21">
        <v>5</v>
      </c>
      <c r="E19" s="18" t="s">
        <v>106</v>
      </c>
      <c r="F19" s="11" t="s">
        <v>3</v>
      </c>
      <c r="G19" s="7" t="s">
        <v>295</v>
      </c>
      <c r="H19" s="4" t="s">
        <v>13</v>
      </c>
      <c r="I19" s="73" t="s">
        <v>413</v>
      </c>
      <c r="J19" s="38"/>
      <c r="K19" s="38" t="s">
        <v>276</v>
      </c>
      <c r="L19" s="39">
        <v>150</v>
      </c>
      <c r="M19" s="26"/>
      <c r="N19" s="4" t="s">
        <v>20</v>
      </c>
      <c r="O19" s="23" t="s">
        <v>7</v>
      </c>
      <c r="P19" s="9" t="str">
        <f t="shared" ref="P19" si="25">IF(O19="Cancelada","Inserir o motivo",IF(O19="Alterada","Inserir o motivo",IF(O19="Definida","situação a alterar",IF(O19="","",IF(O19="Por definir","sem data marcada",IF(O19="Realizada","-----"))))))</f>
        <v>-----</v>
      </c>
      <c r="Q19" s="75"/>
      <c r="R19" s="64"/>
      <c r="T19" s="40" t="str">
        <f t="shared" ref="T19" si="26">CONCATENATE(N19,O19)</f>
        <v>Plano AnualRealizada</v>
      </c>
      <c r="U19" s="40" t="str">
        <f t="shared" ref="U19" si="27">CONCATENATE(N19,H19)</f>
        <v>Plano AnualMuseu</v>
      </c>
    </row>
    <row r="20" spans="1:21" ht="15" customHeight="1">
      <c r="A20" s="56" t="str">
        <f t="shared" si="0"/>
        <v/>
      </c>
      <c r="B20" s="57"/>
      <c r="C20" s="59" t="s">
        <v>140</v>
      </c>
      <c r="D20" s="21">
        <v>5</v>
      </c>
      <c r="E20" s="18" t="s">
        <v>82</v>
      </c>
      <c r="F20" s="11" t="s">
        <v>2</v>
      </c>
      <c r="G20" s="7" t="s">
        <v>556</v>
      </c>
      <c r="H20" s="4" t="s">
        <v>18</v>
      </c>
      <c r="I20" s="73" t="s">
        <v>418</v>
      </c>
      <c r="J20" s="38"/>
      <c r="K20" s="38" t="s">
        <v>276</v>
      </c>
      <c r="L20" s="39">
        <v>150</v>
      </c>
      <c r="M20" s="26"/>
      <c r="N20" s="4" t="s">
        <v>21</v>
      </c>
      <c r="O20" s="23" t="s">
        <v>7</v>
      </c>
      <c r="P20" s="9" t="str">
        <f t="shared" si="1"/>
        <v>-----</v>
      </c>
      <c r="Q20" s="75"/>
      <c r="R20" s="64"/>
      <c r="T20" s="40" t="str">
        <f t="shared" si="2"/>
        <v>Extra PlanoRealizada</v>
      </c>
      <c r="U20" s="40" t="str">
        <f t="shared" si="3"/>
        <v>Extra PlanoDiv. Externo</v>
      </c>
    </row>
    <row r="21" spans="1:21" ht="15" customHeight="1">
      <c r="A21" s="56" t="str">
        <f t="shared" ref="A21" si="28">IF(B21="","",)</f>
        <v/>
      </c>
      <c r="B21" s="57"/>
      <c r="C21" s="59" t="s">
        <v>140</v>
      </c>
      <c r="D21" s="21">
        <v>6</v>
      </c>
      <c r="E21" s="18"/>
      <c r="F21" s="11" t="s">
        <v>4</v>
      </c>
      <c r="G21" s="7" t="s">
        <v>495</v>
      </c>
      <c r="H21" s="4" t="s">
        <v>12</v>
      </c>
      <c r="I21" s="73" t="s">
        <v>440</v>
      </c>
      <c r="J21" s="38"/>
      <c r="K21" s="38" t="s">
        <v>276</v>
      </c>
      <c r="L21" s="39">
        <v>400</v>
      </c>
      <c r="M21" s="26"/>
      <c r="N21" s="4" t="s">
        <v>20</v>
      </c>
      <c r="O21" s="23" t="s">
        <v>7</v>
      </c>
      <c r="P21" s="9" t="str">
        <f t="shared" ref="P21" si="29">IF(O21="Cancelada","Inserir o motivo",IF(O21="Alterada","Inserir o motivo",IF(O21="Definida","situação a alterar",IF(O21="","",IF(O21="Por definir","sem data marcada",IF(O21="Realizada","-----"))))))</f>
        <v>-----</v>
      </c>
      <c r="Q21" s="75"/>
      <c r="R21" s="64"/>
      <c r="T21" s="40" t="str">
        <f t="shared" ref="T21" si="30">CONCATENATE(N21,O21)</f>
        <v>Plano AnualRealizada</v>
      </c>
      <c r="U21" s="40" t="str">
        <f t="shared" ref="U21" si="31">CONCATENATE(N21,H21)</f>
        <v>Plano AnualTurismo</v>
      </c>
    </row>
    <row r="22" spans="1:21" ht="15" customHeight="1">
      <c r="A22" s="56" t="str">
        <f t="shared" si="0"/>
        <v/>
      </c>
      <c r="B22" s="57"/>
      <c r="C22" s="59" t="s">
        <v>140</v>
      </c>
      <c r="D22" s="21">
        <v>6</v>
      </c>
      <c r="E22" s="18"/>
      <c r="F22" s="11" t="s">
        <v>4</v>
      </c>
      <c r="G22" s="7" t="s">
        <v>526</v>
      </c>
      <c r="H22" s="4" t="s">
        <v>18</v>
      </c>
      <c r="I22" s="73" t="s">
        <v>418</v>
      </c>
      <c r="J22" s="38"/>
      <c r="K22" s="38" t="s">
        <v>276</v>
      </c>
      <c r="L22" s="39">
        <v>400</v>
      </c>
      <c r="M22" s="26"/>
      <c r="N22" s="4" t="s">
        <v>21</v>
      </c>
      <c r="O22" s="23" t="s">
        <v>7</v>
      </c>
      <c r="P22" s="9" t="str">
        <f t="shared" si="1"/>
        <v>-----</v>
      </c>
      <c r="Q22" s="75"/>
      <c r="R22" s="64"/>
      <c r="T22" s="40" t="str">
        <f t="shared" si="2"/>
        <v>Extra PlanoRealizada</v>
      </c>
      <c r="U22" s="40" t="str">
        <f t="shared" si="3"/>
        <v>Extra PlanoDiv. Externo</v>
      </c>
    </row>
    <row r="23" spans="1:21" ht="15" customHeight="1">
      <c r="A23" s="56" t="str">
        <f t="shared" ref="A23" si="32">IF(B23="","",)</f>
        <v/>
      </c>
      <c r="B23" s="57"/>
      <c r="C23" s="59" t="s">
        <v>140</v>
      </c>
      <c r="D23" s="21">
        <v>7</v>
      </c>
      <c r="E23" s="18"/>
      <c r="F23" s="11" t="s">
        <v>5</v>
      </c>
      <c r="G23" s="7" t="s">
        <v>553</v>
      </c>
      <c r="H23" s="4" t="s">
        <v>14</v>
      </c>
      <c r="I23" s="73" t="s">
        <v>388</v>
      </c>
      <c r="J23" s="38"/>
      <c r="K23" s="38" t="s">
        <v>276</v>
      </c>
      <c r="L23" s="39">
        <v>40</v>
      </c>
      <c r="M23" s="26"/>
      <c r="N23" s="4" t="s">
        <v>20</v>
      </c>
      <c r="O23" s="23" t="s">
        <v>7</v>
      </c>
      <c r="P23" s="9" t="str">
        <f t="shared" ref="P23" si="33">IF(O23="Cancelada","Inserir o motivo",IF(O23="Alterada","Inserir o motivo",IF(O23="Definida","situação a alterar",IF(O23="","",IF(O23="Por definir","sem data marcada",IF(O23="Realizada","-----"))))))</f>
        <v>-----</v>
      </c>
      <c r="Q23" s="75"/>
      <c r="R23" s="64"/>
      <c r="T23" s="40" t="str">
        <f t="shared" ref="T23" si="34">CONCATENATE(N23,O23)</f>
        <v>Plano AnualRealizada</v>
      </c>
      <c r="U23" s="40" t="str">
        <f t="shared" ref="U23" si="35">CONCATENATE(N23,H23)</f>
        <v>Plano AnualBiblioteca</v>
      </c>
    </row>
    <row r="24" spans="1:21" ht="15" customHeight="1">
      <c r="A24" s="56" t="str">
        <f t="shared" si="0"/>
        <v/>
      </c>
      <c r="B24" s="57"/>
      <c r="C24" s="59" t="s">
        <v>140</v>
      </c>
      <c r="D24" s="21">
        <v>7</v>
      </c>
      <c r="E24" s="18"/>
      <c r="F24" s="11" t="s">
        <v>5</v>
      </c>
      <c r="G24" s="7" t="s">
        <v>27</v>
      </c>
      <c r="H24" s="4" t="s">
        <v>14</v>
      </c>
      <c r="I24" s="73" t="s">
        <v>387</v>
      </c>
      <c r="J24" s="38"/>
      <c r="K24" s="38" t="s">
        <v>276</v>
      </c>
      <c r="L24" s="39">
        <v>35</v>
      </c>
      <c r="M24" s="26"/>
      <c r="N24" s="4" t="s">
        <v>20</v>
      </c>
      <c r="O24" s="23" t="s">
        <v>7</v>
      </c>
      <c r="P24" s="9" t="str">
        <f t="shared" si="1"/>
        <v>-----</v>
      </c>
      <c r="Q24" s="75"/>
      <c r="R24" s="64"/>
      <c r="T24" s="40" t="str">
        <f t="shared" si="2"/>
        <v>Plano AnualRealizada</v>
      </c>
      <c r="U24" s="40" t="str">
        <f t="shared" si="3"/>
        <v>Plano AnualBiblioteca</v>
      </c>
    </row>
    <row r="25" spans="1:21" ht="15" customHeight="1">
      <c r="A25" s="56" t="str">
        <f t="shared" si="0"/>
        <v/>
      </c>
      <c r="B25" s="57"/>
      <c r="C25" s="59" t="s">
        <v>140</v>
      </c>
      <c r="D25" s="21">
        <v>8</v>
      </c>
      <c r="E25" s="18"/>
      <c r="F25" s="11" t="s">
        <v>6</v>
      </c>
      <c r="G25" s="7" t="s">
        <v>294</v>
      </c>
      <c r="H25" s="4" t="s">
        <v>13</v>
      </c>
      <c r="I25" s="73" t="s">
        <v>431</v>
      </c>
      <c r="J25" s="38"/>
      <c r="K25" s="38" t="s">
        <v>276</v>
      </c>
      <c r="L25" s="39">
        <v>200</v>
      </c>
      <c r="M25" s="26"/>
      <c r="N25" s="4" t="s">
        <v>20</v>
      </c>
      <c r="O25" s="23" t="s">
        <v>8</v>
      </c>
      <c r="P25" s="9" t="s">
        <v>30</v>
      </c>
      <c r="Q25" s="75"/>
      <c r="R25" s="64"/>
      <c r="T25" s="40" t="str">
        <f t="shared" si="2"/>
        <v>Plano AnualCancelada</v>
      </c>
      <c r="U25" s="40" t="str">
        <f t="shared" si="3"/>
        <v>Plano AnualMuseu</v>
      </c>
    </row>
    <row r="26" spans="1:21" ht="15" customHeight="1">
      <c r="A26" s="56" t="str">
        <f t="shared" si="0"/>
        <v/>
      </c>
      <c r="B26" s="57"/>
      <c r="C26" s="59" t="s">
        <v>140</v>
      </c>
      <c r="D26" s="21">
        <v>8</v>
      </c>
      <c r="E26" s="18"/>
      <c r="F26" s="11" t="s">
        <v>6</v>
      </c>
      <c r="G26" s="7" t="s">
        <v>27</v>
      </c>
      <c r="H26" s="4" t="s">
        <v>14</v>
      </c>
      <c r="I26" s="73" t="s">
        <v>387</v>
      </c>
      <c r="J26" s="38"/>
      <c r="K26" s="38" t="s">
        <v>276</v>
      </c>
      <c r="L26" s="39">
        <v>35</v>
      </c>
      <c r="M26" s="26"/>
      <c r="N26" s="4" t="s">
        <v>20</v>
      </c>
      <c r="O26" s="23" t="s">
        <v>7</v>
      </c>
      <c r="P26" s="9" t="str">
        <f t="shared" si="1"/>
        <v>-----</v>
      </c>
      <c r="Q26" s="75"/>
      <c r="R26" s="64"/>
      <c r="T26" s="40" t="str">
        <f t="shared" si="2"/>
        <v>Plano AnualRealizada</v>
      </c>
      <c r="U26" s="40" t="str">
        <f t="shared" si="3"/>
        <v>Plano AnualBiblioteca</v>
      </c>
    </row>
    <row r="27" spans="1:21" ht="15" customHeight="1">
      <c r="A27" s="56" t="str">
        <f t="shared" si="0"/>
        <v/>
      </c>
      <c r="B27" s="57"/>
      <c r="C27" s="59" t="s">
        <v>140</v>
      </c>
      <c r="D27" s="21">
        <v>9</v>
      </c>
      <c r="E27" s="18"/>
      <c r="F27" s="11" t="s">
        <v>0</v>
      </c>
      <c r="G27" s="7" t="s">
        <v>553</v>
      </c>
      <c r="H27" s="4" t="s">
        <v>14</v>
      </c>
      <c r="I27" s="73" t="s">
        <v>388</v>
      </c>
      <c r="J27" s="38"/>
      <c r="K27" s="38" t="s">
        <v>276</v>
      </c>
      <c r="L27" s="39">
        <v>40</v>
      </c>
      <c r="M27" s="26"/>
      <c r="N27" s="4" t="s">
        <v>20</v>
      </c>
      <c r="O27" s="23" t="s">
        <v>7</v>
      </c>
      <c r="P27" s="9" t="str">
        <f t="shared" si="1"/>
        <v>-----</v>
      </c>
      <c r="Q27" s="75"/>
      <c r="R27" s="64"/>
      <c r="T27" s="40" t="str">
        <f t="shared" si="2"/>
        <v>Plano AnualRealizada</v>
      </c>
      <c r="U27" s="40" t="str">
        <f t="shared" si="3"/>
        <v>Plano AnualBiblioteca</v>
      </c>
    </row>
    <row r="28" spans="1:21" ht="15" customHeight="1">
      <c r="A28" s="56" t="str">
        <f t="shared" si="0"/>
        <v/>
      </c>
      <c r="B28" s="57"/>
      <c r="C28" s="59" t="s">
        <v>140</v>
      </c>
      <c r="D28" s="21">
        <v>9</v>
      </c>
      <c r="E28" s="18"/>
      <c r="F28" s="11" t="s">
        <v>0</v>
      </c>
      <c r="G28" s="7" t="s">
        <v>336</v>
      </c>
      <c r="H28" s="4" t="s">
        <v>14</v>
      </c>
      <c r="I28" s="73" t="s">
        <v>387</v>
      </c>
      <c r="J28" s="38"/>
      <c r="K28" s="38" t="s">
        <v>276</v>
      </c>
      <c r="L28" s="39">
        <v>40</v>
      </c>
      <c r="M28" s="26"/>
      <c r="N28" s="4" t="s">
        <v>20</v>
      </c>
      <c r="O28" s="23" t="s">
        <v>7</v>
      </c>
      <c r="P28" s="9" t="str">
        <f t="shared" si="1"/>
        <v>-----</v>
      </c>
      <c r="Q28" s="75"/>
      <c r="R28" s="64"/>
      <c r="T28" s="40" t="str">
        <f t="shared" si="2"/>
        <v>Plano AnualRealizada</v>
      </c>
      <c r="U28" s="40" t="str">
        <f t="shared" si="3"/>
        <v>Plano AnualBiblioteca</v>
      </c>
    </row>
    <row r="29" spans="1:21" ht="15" customHeight="1">
      <c r="A29" s="56" t="str">
        <f t="shared" ref="A29" si="36">IF(B29="","",)</f>
        <v/>
      </c>
      <c r="B29" s="57"/>
      <c r="C29" s="59" t="s">
        <v>140</v>
      </c>
      <c r="D29" s="21">
        <v>10</v>
      </c>
      <c r="E29" s="18"/>
      <c r="F29" s="11" t="s">
        <v>1</v>
      </c>
      <c r="G29" s="7"/>
      <c r="H29" s="4"/>
      <c r="I29" s="73"/>
      <c r="J29" s="38"/>
      <c r="K29" s="38"/>
      <c r="L29" s="39"/>
      <c r="M29" s="26"/>
      <c r="N29" s="4"/>
      <c r="O29" s="23"/>
      <c r="P29" s="9" t="str">
        <f t="shared" ref="P29" si="37">IF(O29="Cancelada","Inserir o motivo",IF(O29="Alterada","Inserir o motivo",IF(O29="Definida","situação a alterar",IF(O29="","",IF(O29="Por definir","sem data marcada",IF(O29="Realizada","-----"))))))</f>
        <v/>
      </c>
      <c r="Q29" s="75"/>
      <c r="R29" s="64"/>
      <c r="T29" s="40" t="str">
        <f t="shared" ref="T29" si="38">CONCATENATE(N29,O29)</f>
        <v/>
      </c>
      <c r="U29" s="40" t="str">
        <f t="shared" ref="U29" si="39">CONCATENATE(N29,H29)</f>
        <v/>
      </c>
    </row>
    <row r="30" spans="1:21" ht="15" customHeight="1">
      <c r="A30" s="56" t="str">
        <f>IF(B30="","",)</f>
        <v/>
      </c>
      <c r="B30" s="57"/>
      <c r="C30" s="59" t="s">
        <v>140</v>
      </c>
      <c r="D30" s="21">
        <v>11</v>
      </c>
      <c r="E30" s="18"/>
      <c r="F30" s="11" t="s">
        <v>2</v>
      </c>
      <c r="G30" s="7" t="s">
        <v>563</v>
      </c>
      <c r="H30" s="4" t="s">
        <v>11</v>
      </c>
      <c r="I30" s="73" t="s">
        <v>418</v>
      </c>
      <c r="J30" s="38"/>
      <c r="K30" s="38" t="s">
        <v>276</v>
      </c>
      <c r="L30" s="39">
        <v>500</v>
      </c>
      <c r="M30" s="26"/>
      <c r="N30" s="4" t="s">
        <v>21</v>
      </c>
      <c r="O30" s="23" t="s">
        <v>7</v>
      </c>
      <c r="P30" s="9" t="str">
        <f>IF(O30="Cancelada","Inserir o motivo",IF(O30="Alterada","Inserir o motivo",IF(O30="Definida","situação a alterar",IF(O30="","",IF(O30="Por definir","sem data marcada",IF(O30="Realizada","-----"))))))</f>
        <v>-----</v>
      </c>
      <c r="Q30" s="75"/>
      <c r="R30" s="64"/>
      <c r="T30" s="40" t="str">
        <f>CONCATENATE(N30,O30)</f>
        <v>Extra PlanoRealizada</v>
      </c>
      <c r="U30" s="40" t="str">
        <f>CONCATENATE(N30,H30)</f>
        <v>Extra PlanoDesporto</v>
      </c>
    </row>
    <row r="31" spans="1:21" ht="15" customHeight="1">
      <c r="A31" s="56" t="str">
        <f t="shared" si="0"/>
        <v/>
      </c>
      <c r="B31" s="57"/>
      <c r="C31" s="59" t="s">
        <v>140</v>
      </c>
      <c r="D31" s="21">
        <v>11</v>
      </c>
      <c r="E31" s="18"/>
      <c r="F31" s="11" t="s">
        <v>2</v>
      </c>
      <c r="G31" s="7" t="s">
        <v>15</v>
      </c>
      <c r="H31" s="4" t="s">
        <v>15</v>
      </c>
      <c r="I31" s="73" t="s">
        <v>441</v>
      </c>
      <c r="J31" s="38"/>
      <c r="K31" s="38" t="s">
        <v>276</v>
      </c>
      <c r="L31" s="39">
        <v>500</v>
      </c>
      <c r="M31" s="26"/>
      <c r="N31" s="4" t="s">
        <v>20</v>
      </c>
      <c r="O31" s="23" t="s">
        <v>7</v>
      </c>
      <c r="P31" s="9" t="str">
        <f t="shared" si="1"/>
        <v>-----</v>
      </c>
      <c r="Q31" s="75"/>
      <c r="R31" s="64"/>
      <c r="T31" s="40" t="str">
        <f t="shared" si="2"/>
        <v>Plano AnualRealizada</v>
      </c>
      <c r="U31" s="40" t="str">
        <f t="shared" si="3"/>
        <v>Plano AnualCinema</v>
      </c>
    </row>
    <row r="32" spans="1:21" ht="15" customHeight="1">
      <c r="A32" s="56" t="str">
        <f t="shared" ref="A32" si="40">IF(B32="","",)</f>
        <v/>
      </c>
      <c r="B32" s="57"/>
      <c r="C32" s="59" t="s">
        <v>140</v>
      </c>
      <c r="D32" s="21">
        <v>12</v>
      </c>
      <c r="E32" s="18"/>
      <c r="F32" s="11" t="s">
        <v>3</v>
      </c>
      <c r="G32" s="7" t="s">
        <v>15</v>
      </c>
      <c r="H32" s="4" t="s">
        <v>15</v>
      </c>
      <c r="I32" s="73" t="s">
        <v>441</v>
      </c>
      <c r="J32" s="38"/>
      <c r="K32" s="38" t="s">
        <v>276</v>
      </c>
      <c r="L32" s="39">
        <v>500</v>
      </c>
      <c r="M32" s="26"/>
      <c r="N32" s="4" t="s">
        <v>20</v>
      </c>
      <c r="O32" s="23" t="s">
        <v>7</v>
      </c>
      <c r="P32" s="9" t="str">
        <f t="shared" ref="P32" si="41">IF(O32="Cancelada","Inserir o motivo",IF(O32="Alterada","Inserir o motivo",IF(O32="Definida","situação a alterar",IF(O32="","",IF(O32="Por definir","sem data marcada",IF(O32="Realizada","-----"))))))</f>
        <v>-----</v>
      </c>
      <c r="Q32" s="75"/>
      <c r="R32" s="64"/>
      <c r="T32" s="40" t="str">
        <f t="shared" ref="T32" si="42">CONCATENATE(N32,O32)</f>
        <v>Plano AnualRealizada</v>
      </c>
      <c r="U32" s="40" t="str">
        <f t="shared" ref="U32" si="43">CONCATENATE(N32,H32)</f>
        <v>Plano AnualCinema</v>
      </c>
    </row>
    <row r="33" spans="1:21" ht="15" customHeight="1">
      <c r="A33" s="56" t="str">
        <f t="shared" ref="A33:A34" si="44">IF(B33="","",)</f>
        <v/>
      </c>
      <c r="B33" s="57"/>
      <c r="C33" s="59" t="s">
        <v>140</v>
      </c>
      <c r="D33" s="21">
        <v>12</v>
      </c>
      <c r="E33" s="18" t="s">
        <v>90</v>
      </c>
      <c r="F33" s="11" t="s">
        <v>3</v>
      </c>
      <c r="G33" s="7" t="s">
        <v>209</v>
      </c>
      <c r="H33" s="4" t="s">
        <v>12</v>
      </c>
      <c r="I33" s="73" t="s">
        <v>412</v>
      </c>
      <c r="J33" s="38"/>
      <c r="K33" s="38" t="s">
        <v>276</v>
      </c>
      <c r="L33" s="39">
        <v>200</v>
      </c>
      <c r="M33" s="26"/>
      <c r="N33" s="4" t="s">
        <v>20</v>
      </c>
      <c r="O33" s="23" t="s">
        <v>7</v>
      </c>
      <c r="P33" s="9" t="str">
        <f t="shared" ref="P33:P34" si="45">IF(O33="Cancelada","Inserir o motivo",IF(O33="Alterada","Inserir o motivo",IF(O33="Definida","situação a alterar",IF(O33="","",IF(O33="Por definir","sem data marcada",IF(O33="Realizada","-----"))))))</f>
        <v>-----</v>
      </c>
      <c r="Q33" s="75"/>
      <c r="R33" s="64"/>
      <c r="T33" s="40" t="str">
        <f t="shared" ref="T33:T34" si="46">CONCATENATE(N33,O33)</f>
        <v>Plano AnualRealizada</v>
      </c>
      <c r="U33" s="40" t="str">
        <f t="shared" ref="U33:U34" si="47">CONCATENATE(N33,H33)</f>
        <v>Plano AnualTurismo</v>
      </c>
    </row>
    <row r="34" spans="1:21" ht="15" customHeight="1">
      <c r="A34" s="56" t="str">
        <f t="shared" si="44"/>
        <v/>
      </c>
      <c r="B34" s="57"/>
      <c r="C34" s="59" t="s">
        <v>140</v>
      </c>
      <c r="D34" s="21">
        <v>13</v>
      </c>
      <c r="E34" s="18"/>
      <c r="F34" s="11" t="s">
        <v>4</v>
      </c>
      <c r="G34" s="7" t="s">
        <v>174</v>
      </c>
      <c r="H34" s="4" t="s">
        <v>18</v>
      </c>
      <c r="I34" s="73" t="s">
        <v>418</v>
      </c>
      <c r="J34" s="38"/>
      <c r="K34" s="38" t="s">
        <v>276</v>
      </c>
      <c r="L34" s="39">
        <v>200</v>
      </c>
      <c r="M34" s="26"/>
      <c r="N34" s="4" t="s">
        <v>20</v>
      </c>
      <c r="O34" s="23" t="s">
        <v>7</v>
      </c>
      <c r="P34" s="9" t="str">
        <f t="shared" si="45"/>
        <v>-----</v>
      </c>
      <c r="Q34" s="75"/>
      <c r="R34" s="64"/>
      <c r="T34" s="40" t="str">
        <f t="shared" si="46"/>
        <v>Plano AnualRealizada</v>
      </c>
      <c r="U34" s="40" t="str">
        <f t="shared" si="47"/>
        <v>Plano AnualDiv. Externo</v>
      </c>
    </row>
    <row r="35" spans="1:21" ht="15" customHeight="1">
      <c r="A35" s="56" t="str">
        <f t="shared" si="0"/>
        <v/>
      </c>
      <c r="B35" s="57"/>
      <c r="C35" s="59" t="s">
        <v>140</v>
      </c>
      <c r="D35" s="21">
        <v>13</v>
      </c>
      <c r="E35" s="18"/>
      <c r="F35" s="11" t="s">
        <v>4</v>
      </c>
      <c r="G35" s="7" t="s">
        <v>560</v>
      </c>
      <c r="H35" s="4" t="s">
        <v>11</v>
      </c>
      <c r="I35" s="73" t="s">
        <v>423</v>
      </c>
      <c r="J35" s="38"/>
      <c r="K35" s="38" t="s">
        <v>276</v>
      </c>
      <c r="L35" s="39">
        <v>200</v>
      </c>
      <c r="M35" s="26"/>
      <c r="N35" s="4" t="s">
        <v>20</v>
      </c>
      <c r="O35" s="23" t="s">
        <v>7</v>
      </c>
      <c r="P35" s="9" t="str">
        <f t="shared" si="1"/>
        <v>-----</v>
      </c>
      <c r="Q35" s="75"/>
      <c r="R35" s="64"/>
      <c r="T35" s="40" t="str">
        <f t="shared" si="2"/>
        <v>Plano AnualRealizada</v>
      </c>
      <c r="U35" s="40" t="str">
        <f t="shared" si="3"/>
        <v>Plano AnualDesporto</v>
      </c>
    </row>
    <row r="36" spans="1:21" ht="15" customHeight="1">
      <c r="A36" s="56" t="str">
        <f t="shared" si="0"/>
        <v/>
      </c>
      <c r="B36" s="57"/>
      <c r="C36" s="59" t="s">
        <v>140</v>
      </c>
      <c r="D36" s="21">
        <v>14</v>
      </c>
      <c r="E36" s="18"/>
      <c r="F36" s="11" t="s">
        <v>5</v>
      </c>
      <c r="G36" s="7" t="s">
        <v>27</v>
      </c>
      <c r="H36" s="4" t="s">
        <v>14</v>
      </c>
      <c r="I36" s="73" t="s">
        <v>387</v>
      </c>
      <c r="J36" s="38"/>
      <c r="K36" s="38" t="s">
        <v>276</v>
      </c>
      <c r="L36" s="39">
        <v>35</v>
      </c>
      <c r="M36" s="26"/>
      <c r="N36" s="4" t="s">
        <v>20</v>
      </c>
      <c r="O36" s="23" t="s">
        <v>7</v>
      </c>
      <c r="P36" s="9" t="str">
        <f t="shared" si="1"/>
        <v>-----</v>
      </c>
      <c r="Q36" s="75"/>
      <c r="R36" s="64"/>
      <c r="T36" s="40" t="str">
        <f t="shared" si="2"/>
        <v>Plano AnualRealizada</v>
      </c>
      <c r="U36" s="40" t="str">
        <f t="shared" si="3"/>
        <v>Plano AnualBiblioteca</v>
      </c>
    </row>
    <row r="37" spans="1:21" ht="15" customHeight="1">
      <c r="A37" s="56" t="str">
        <f t="shared" ref="A37" si="48">IF(B37="","",)</f>
        <v/>
      </c>
      <c r="B37" s="57"/>
      <c r="C37" s="59" t="s">
        <v>140</v>
      </c>
      <c r="D37" s="21">
        <v>14</v>
      </c>
      <c r="E37" s="18"/>
      <c r="F37" s="11" t="s">
        <v>5</v>
      </c>
      <c r="G37" s="7" t="s">
        <v>553</v>
      </c>
      <c r="H37" s="4" t="s">
        <v>14</v>
      </c>
      <c r="I37" s="73" t="s">
        <v>388</v>
      </c>
      <c r="J37" s="38"/>
      <c r="K37" s="38" t="s">
        <v>276</v>
      </c>
      <c r="L37" s="39">
        <v>40</v>
      </c>
      <c r="M37" s="26"/>
      <c r="N37" s="4" t="s">
        <v>20</v>
      </c>
      <c r="O37" s="23" t="s">
        <v>7</v>
      </c>
      <c r="P37" s="9" t="str">
        <f t="shared" ref="P37" si="49">IF(O37="Cancelada","Inserir o motivo",IF(O37="Alterada","Inserir o motivo",IF(O37="Definida","situação a alterar",IF(O37="","",IF(O37="Por definir","sem data marcada",IF(O37="Realizada","-----"))))))</f>
        <v>-----</v>
      </c>
      <c r="Q37" s="75"/>
      <c r="R37" s="64"/>
      <c r="T37" s="40" t="str">
        <f t="shared" ref="T37" si="50">CONCATENATE(N37,O37)</f>
        <v>Plano AnualRealizada</v>
      </c>
      <c r="U37" s="40" t="str">
        <f t="shared" ref="U37" si="51">CONCATENATE(N37,H37)</f>
        <v>Plano AnualBiblioteca</v>
      </c>
    </row>
    <row r="38" spans="1:21" ht="15" customHeight="1">
      <c r="A38" s="56" t="str">
        <f t="shared" si="0"/>
        <v/>
      </c>
      <c r="B38" s="57"/>
      <c r="C38" s="59" t="s">
        <v>140</v>
      </c>
      <c r="D38" s="21">
        <v>15</v>
      </c>
      <c r="E38" s="18"/>
      <c r="F38" s="11" t="s">
        <v>6</v>
      </c>
      <c r="G38" s="7" t="s">
        <v>27</v>
      </c>
      <c r="H38" s="4" t="s">
        <v>14</v>
      </c>
      <c r="I38" s="73" t="s">
        <v>387</v>
      </c>
      <c r="J38" s="38"/>
      <c r="K38" s="38" t="s">
        <v>276</v>
      </c>
      <c r="L38" s="39">
        <v>35</v>
      </c>
      <c r="M38" s="26"/>
      <c r="N38" s="4" t="s">
        <v>20</v>
      </c>
      <c r="O38" s="23" t="s">
        <v>7</v>
      </c>
      <c r="P38" s="9" t="str">
        <f t="shared" si="1"/>
        <v>-----</v>
      </c>
      <c r="Q38" s="75"/>
      <c r="R38" s="64"/>
      <c r="T38" s="40" t="str">
        <f t="shared" si="2"/>
        <v>Plano AnualRealizada</v>
      </c>
      <c r="U38" s="40" t="str">
        <f t="shared" si="3"/>
        <v>Plano AnualBiblioteca</v>
      </c>
    </row>
    <row r="39" spans="1:21" ht="15" customHeight="1">
      <c r="A39" s="56" t="str">
        <f t="shared" ref="A39:A41" si="52">IF(B39="","",)</f>
        <v/>
      </c>
      <c r="B39" s="57"/>
      <c r="C39" s="59" t="s">
        <v>140</v>
      </c>
      <c r="D39" s="21">
        <v>16</v>
      </c>
      <c r="E39" s="18"/>
      <c r="F39" s="11" t="s">
        <v>0</v>
      </c>
      <c r="G39" s="7" t="s">
        <v>336</v>
      </c>
      <c r="H39" s="4" t="s">
        <v>14</v>
      </c>
      <c r="I39" s="73" t="s">
        <v>387</v>
      </c>
      <c r="J39" s="38"/>
      <c r="K39" s="38" t="s">
        <v>276</v>
      </c>
      <c r="L39" s="39">
        <v>40</v>
      </c>
      <c r="M39" s="26"/>
      <c r="N39" s="4" t="s">
        <v>20</v>
      </c>
      <c r="O39" s="23" t="s">
        <v>7</v>
      </c>
      <c r="P39" s="9" t="str">
        <f t="shared" ref="P39:P41" si="53">IF(O39="Cancelada","Inserir o motivo",IF(O39="Alterada","Inserir o motivo",IF(O39="Definida","situação a alterar",IF(O39="","",IF(O39="Por definir","sem data marcada",IF(O39="Realizada","-----"))))))</f>
        <v>-----</v>
      </c>
      <c r="Q39" s="75"/>
      <c r="R39" s="64"/>
      <c r="T39" s="40" t="str">
        <f t="shared" ref="T39:T41" si="54">CONCATENATE(N39,O39)</f>
        <v>Plano AnualRealizada</v>
      </c>
      <c r="U39" s="40" t="str">
        <f t="shared" ref="U39:U41" si="55">CONCATENATE(N39,H39)</f>
        <v>Plano AnualBiblioteca</v>
      </c>
    </row>
    <row r="40" spans="1:21" ht="15" customHeight="1">
      <c r="A40" s="56" t="str">
        <f t="shared" si="52"/>
        <v/>
      </c>
      <c r="B40" s="57"/>
      <c r="C40" s="59" t="s">
        <v>140</v>
      </c>
      <c r="D40" s="21">
        <v>16</v>
      </c>
      <c r="E40" s="18"/>
      <c r="F40" s="11" t="s">
        <v>0</v>
      </c>
      <c r="G40" s="7" t="s">
        <v>553</v>
      </c>
      <c r="H40" s="4" t="s">
        <v>14</v>
      </c>
      <c r="I40" s="73" t="s">
        <v>388</v>
      </c>
      <c r="J40" s="38"/>
      <c r="K40" s="38" t="s">
        <v>276</v>
      </c>
      <c r="L40" s="39">
        <v>40</v>
      </c>
      <c r="M40" s="26"/>
      <c r="N40" s="4" t="s">
        <v>20</v>
      </c>
      <c r="O40" s="23" t="s">
        <v>7</v>
      </c>
      <c r="P40" s="9" t="str">
        <f t="shared" si="53"/>
        <v>-----</v>
      </c>
      <c r="Q40" s="75"/>
      <c r="R40" s="64"/>
      <c r="T40" s="40" t="str">
        <f t="shared" si="54"/>
        <v>Plano AnualRealizada</v>
      </c>
      <c r="U40" s="40" t="str">
        <f t="shared" si="55"/>
        <v>Plano AnualBiblioteca</v>
      </c>
    </row>
    <row r="41" spans="1:21" ht="15" customHeight="1">
      <c r="A41" s="56" t="str">
        <f t="shared" si="52"/>
        <v/>
      </c>
      <c r="B41" s="57"/>
      <c r="C41" s="59" t="s">
        <v>140</v>
      </c>
      <c r="D41" s="21">
        <v>16</v>
      </c>
      <c r="E41" s="18"/>
      <c r="F41" s="11" t="s">
        <v>0</v>
      </c>
      <c r="G41" s="7" t="s">
        <v>555</v>
      </c>
      <c r="H41" s="4" t="s">
        <v>14</v>
      </c>
      <c r="I41" s="73" t="s">
        <v>388</v>
      </c>
      <c r="J41" s="38"/>
      <c r="K41" s="38" t="s">
        <v>276</v>
      </c>
      <c r="L41" s="39">
        <v>40</v>
      </c>
      <c r="M41" s="26"/>
      <c r="N41" s="4" t="s">
        <v>20</v>
      </c>
      <c r="O41" s="23" t="s">
        <v>7</v>
      </c>
      <c r="P41" s="9" t="str">
        <f t="shared" si="53"/>
        <v>-----</v>
      </c>
      <c r="Q41" s="75"/>
      <c r="R41" s="64"/>
      <c r="T41" s="40" t="str">
        <f t="shared" si="54"/>
        <v>Plano AnualRealizada</v>
      </c>
      <c r="U41" s="40" t="str">
        <f t="shared" si="55"/>
        <v>Plano AnualBiblioteca</v>
      </c>
    </row>
    <row r="42" spans="1:21" ht="15" customHeight="1">
      <c r="A42" s="56" t="str">
        <f t="shared" si="0"/>
        <v/>
      </c>
      <c r="B42" s="57"/>
      <c r="C42" s="59" t="s">
        <v>140</v>
      </c>
      <c r="D42" s="21">
        <v>16</v>
      </c>
      <c r="E42" s="18"/>
      <c r="F42" s="11" t="s">
        <v>0</v>
      </c>
      <c r="G42" s="7" t="s">
        <v>564</v>
      </c>
      <c r="H42" s="4" t="s">
        <v>18</v>
      </c>
      <c r="I42" s="73" t="s">
        <v>418</v>
      </c>
      <c r="J42" s="38"/>
      <c r="K42" s="38" t="s">
        <v>276</v>
      </c>
      <c r="L42" s="39">
        <v>40</v>
      </c>
      <c r="M42" s="26"/>
      <c r="N42" s="4" t="s">
        <v>21</v>
      </c>
      <c r="O42" s="23" t="s">
        <v>7</v>
      </c>
      <c r="P42" s="9" t="str">
        <f t="shared" si="1"/>
        <v>-----</v>
      </c>
      <c r="Q42" s="75"/>
      <c r="R42" s="64"/>
      <c r="T42" s="40" t="str">
        <f t="shared" si="2"/>
        <v>Extra PlanoRealizada</v>
      </c>
      <c r="U42" s="40" t="str">
        <f t="shared" si="3"/>
        <v>Extra PlanoDiv. Externo</v>
      </c>
    </row>
    <row r="43" spans="1:21" ht="15" customHeight="1">
      <c r="A43" s="56" t="str">
        <f t="shared" ref="A43" si="56">IF(B43="","",)</f>
        <v/>
      </c>
      <c r="B43" s="57"/>
      <c r="C43" s="59" t="s">
        <v>140</v>
      </c>
      <c r="D43" s="21">
        <v>17</v>
      </c>
      <c r="E43" s="18"/>
      <c r="F43" s="11" t="s">
        <v>1</v>
      </c>
      <c r="G43" s="7" t="s">
        <v>15</v>
      </c>
      <c r="H43" s="4" t="s">
        <v>15</v>
      </c>
      <c r="I43" s="73" t="s">
        <v>441</v>
      </c>
      <c r="J43" s="38"/>
      <c r="K43" s="38" t="s">
        <v>276</v>
      </c>
      <c r="L43" s="39">
        <v>500</v>
      </c>
      <c r="M43" s="26"/>
      <c r="N43" s="4" t="s">
        <v>20</v>
      </c>
      <c r="O43" s="23" t="s">
        <v>7</v>
      </c>
      <c r="P43" s="9" t="str">
        <f t="shared" ref="P43" si="57">IF(O43="Cancelada","Inserir o motivo",IF(O43="Alterada","Inserir o motivo",IF(O43="Definida","situação a alterar",IF(O43="","",IF(O43="Por definir","sem data marcada",IF(O43="Realizada","-----"))))))</f>
        <v>-----</v>
      </c>
      <c r="Q43" s="75"/>
      <c r="R43" s="64"/>
      <c r="T43" s="40" t="str">
        <f t="shared" ref="T43" si="58">CONCATENATE(N43,O43)</f>
        <v>Plano AnualRealizada</v>
      </c>
      <c r="U43" s="40" t="str">
        <f t="shared" ref="U43" si="59">CONCATENATE(N43,H43)</f>
        <v>Plano AnualCinema</v>
      </c>
    </row>
    <row r="44" spans="1:21" ht="15" customHeight="1">
      <c r="A44" s="56" t="str">
        <f t="shared" si="0"/>
        <v/>
      </c>
      <c r="B44" s="57"/>
      <c r="C44" s="59" t="s">
        <v>140</v>
      </c>
      <c r="D44" s="21">
        <v>18</v>
      </c>
      <c r="E44" s="18"/>
      <c r="F44" s="11" t="s">
        <v>2</v>
      </c>
      <c r="G44" s="7" t="s">
        <v>481</v>
      </c>
      <c r="H44" s="4" t="s">
        <v>153</v>
      </c>
      <c r="I44" s="73" t="s">
        <v>434</v>
      </c>
      <c r="J44" s="38"/>
      <c r="K44" s="38" t="s">
        <v>276</v>
      </c>
      <c r="L44" s="39">
        <v>50</v>
      </c>
      <c r="M44" s="26"/>
      <c r="N44" s="4" t="s">
        <v>20</v>
      </c>
      <c r="O44" s="23" t="s">
        <v>7</v>
      </c>
      <c r="P44" s="9" t="str">
        <f t="shared" si="1"/>
        <v>-----</v>
      </c>
      <c r="Q44" s="75"/>
      <c r="R44" s="64"/>
      <c r="T44" s="40" t="str">
        <f t="shared" si="2"/>
        <v>Plano AnualRealizada</v>
      </c>
      <c r="U44" s="40" t="str">
        <f t="shared" si="3"/>
        <v>Plano AnualCultura</v>
      </c>
    </row>
    <row r="45" spans="1:21" ht="15" customHeight="1">
      <c r="A45" s="56" t="str">
        <f t="shared" si="0"/>
        <v/>
      </c>
      <c r="B45" s="57"/>
      <c r="C45" s="59" t="s">
        <v>140</v>
      </c>
      <c r="D45" s="21">
        <v>18</v>
      </c>
      <c r="E45" s="18" t="s">
        <v>107</v>
      </c>
      <c r="F45" s="11" t="s">
        <v>2</v>
      </c>
      <c r="G45" s="7" t="s">
        <v>219</v>
      </c>
      <c r="H45" s="4" t="s">
        <v>12</v>
      </c>
      <c r="I45" s="73" t="s">
        <v>411</v>
      </c>
      <c r="J45" s="38"/>
      <c r="K45" s="38" t="s">
        <v>276</v>
      </c>
      <c r="L45" s="39">
        <v>100</v>
      </c>
      <c r="M45" s="26"/>
      <c r="N45" s="4" t="s">
        <v>20</v>
      </c>
      <c r="O45" s="23" t="s">
        <v>7</v>
      </c>
      <c r="P45" s="9" t="str">
        <f t="shared" si="1"/>
        <v>-----</v>
      </c>
      <c r="Q45" s="75"/>
      <c r="R45" s="64"/>
      <c r="T45" s="40" t="str">
        <f t="shared" si="2"/>
        <v>Plano AnualRealizada</v>
      </c>
      <c r="U45" s="40" t="str">
        <f t="shared" si="3"/>
        <v>Plano AnualTurismo</v>
      </c>
    </row>
    <row r="46" spans="1:21" ht="15" customHeight="1">
      <c r="A46" s="56" t="str">
        <f t="shared" ref="A46" si="60">IF(B46="","",)</f>
        <v/>
      </c>
      <c r="B46" s="57"/>
      <c r="C46" s="59" t="s">
        <v>140</v>
      </c>
      <c r="D46" s="21">
        <v>19</v>
      </c>
      <c r="E46" s="18"/>
      <c r="F46" s="11" t="s">
        <v>3</v>
      </c>
      <c r="G46" s="7" t="s">
        <v>561</v>
      </c>
      <c r="H46" s="4" t="s">
        <v>11</v>
      </c>
      <c r="I46" s="73" t="s">
        <v>418</v>
      </c>
      <c r="J46" s="38"/>
      <c r="K46" s="38" t="s">
        <v>276</v>
      </c>
      <c r="L46" s="39">
        <v>500</v>
      </c>
      <c r="M46" s="26"/>
      <c r="N46" s="4" t="s">
        <v>20</v>
      </c>
      <c r="O46" s="23" t="s">
        <v>7</v>
      </c>
      <c r="P46" s="9" t="str">
        <f t="shared" ref="P46" si="61">IF(O46="Cancelada","Inserir o motivo",IF(O46="Alterada","Inserir o motivo",IF(O46="Definida","situação a alterar",IF(O46="","",IF(O46="Por definir","sem data marcada",IF(O46="Realizada","-----"))))))</f>
        <v>-----</v>
      </c>
      <c r="Q46" s="75"/>
      <c r="R46" s="64"/>
      <c r="T46" s="40" t="str">
        <f t="shared" ref="T46" si="62">CONCATENATE(N46,O46)</f>
        <v>Plano AnualRealizada</v>
      </c>
      <c r="U46" s="40" t="str">
        <f t="shared" ref="U46" si="63">CONCATENATE(N46,H46)</f>
        <v>Plano AnualDesporto</v>
      </c>
    </row>
    <row r="47" spans="1:21" ht="15" customHeight="1">
      <c r="A47" s="56" t="str">
        <f t="shared" si="0"/>
        <v/>
      </c>
      <c r="B47" s="57"/>
      <c r="C47" s="59" t="s">
        <v>140</v>
      </c>
      <c r="D47" s="21">
        <v>19</v>
      </c>
      <c r="E47" s="18"/>
      <c r="F47" s="11" t="s">
        <v>3</v>
      </c>
      <c r="G47" s="7" t="s">
        <v>15</v>
      </c>
      <c r="H47" s="4" t="s">
        <v>153</v>
      </c>
      <c r="I47" s="73" t="s">
        <v>441</v>
      </c>
      <c r="J47" s="38"/>
      <c r="K47" s="38" t="s">
        <v>276</v>
      </c>
      <c r="L47" s="39">
        <v>500</v>
      </c>
      <c r="M47" s="26"/>
      <c r="N47" s="4" t="s">
        <v>20</v>
      </c>
      <c r="O47" s="23" t="s">
        <v>7</v>
      </c>
      <c r="P47" s="9" t="str">
        <f t="shared" si="1"/>
        <v>-----</v>
      </c>
      <c r="Q47" s="75"/>
      <c r="R47" s="64"/>
      <c r="T47" s="40" t="str">
        <f t="shared" si="2"/>
        <v>Plano AnualRealizada</v>
      </c>
      <c r="U47" s="40" t="str">
        <f t="shared" si="3"/>
        <v>Plano AnualCultura</v>
      </c>
    </row>
    <row r="48" spans="1:21" ht="15" customHeight="1">
      <c r="A48" s="56" t="str">
        <f t="shared" si="0"/>
        <v/>
      </c>
      <c r="B48" s="57"/>
      <c r="C48" s="59" t="s">
        <v>140</v>
      </c>
      <c r="D48" s="21">
        <v>19</v>
      </c>
      <c r="E48" s="18" t="s">
        <v>77</v>
      </c>
      <c r="F48" s="11" t="s">
        <v>3</v>
      </c>
      <c r="G48" s="7" t="s">
        <v>558</v>
      </c>
      <c r="H48" s="4" t="s">
        <v>18</v>
      </c>
      <c r="I48" s="73" t="s">
        <v>418</v>
      </c>
      <c r="J48" s="38"/>
      <c r="K48" s="38" t="s">
        <v>276</v>
      </c>
      <c r="L48" s="39">
        <v>180</v>
      </c>
      <c r="M48" s="26"/>
      <c r="N48" s="4" t="s">
        <v>20</v>
      </c>
      <c r="O48" s="23" t="s">
        <v>7</v>
      </c>
      <c r="P48" s="9" t="str">
        <f t="shared" si="1"/>
        <v>-----</v>
      </c>
      <c r="Q48" s="75"/>
      <c r="R48" s="64"/>
      <c r="T48" s="40" t="str">
        <f t="shared" si="2"/>
        <v>Plano AnualRealizada</v>
      </c>
      <c r="U48" s="40" t="str">
        <f t="shared" si="3"/>
        <v>Plano AnualDiv. Externo</v>
      </c>
    </row>
    <row r="49" spans="1:21" ht="15" customHeight="1">
      <c r="A49" s="56" t="str">
        <f t="shared" si="0"/>
        <v/>
      </c>
      <c r="B49" s="57"/>
      <c r="C49" s="59" t="s">
        <v>140</v>
      </c>
      <c r="D49" s="21">
        <v>20</v>
      </c>
      <c r="E49" s="18"/>
      <c r="F49" s="11" t="s">
        <v>4</v>
      </c>
      <c r="G49" s="7" t="s">
        <v>15</v>
      </c>
      <c r="H49" s="4" t="s">
        <v>15</v>
      </c>
      <c r="I49" s="73" t="s">
        <v>441</v>
      </c>
      <c r="J49" s="38"/>
      <c r="K49" s="38" t="s">
        <v>276</v>
      </c>
      <c r="L49" s="39">
        <v>500</v>
      </c>
      <c r="M49" s="26"/>
      <c r="N49" s="4" t="s">
        <v>20</v>
      </c>
      <c r="O49" s="23" t="s">
        <v>7</v>
      </c>
      <c r="P49" s="9" t="str">
        <f t="shared" si="1"/>
        <v>-----</v>
      </c>
      <c r="Q49" s="75"/>
      <c r="R49" s="64"/>
      <c r="T49" s="40" t="str">
        <f t="shared" si="2"/>
        <v>Plano AnualRealizada</v>
      </c>
      <c r="U49" s="40" t="str">
        <f t="shared" si="3"/>
        <v>Plano AnualCinema</v>
      </c>
    </row>
    <row r="50" spans="1:21" ht="15" customHeight="1">
      <c r="A50" s="56" t="str">
        <f t="shared" ref="A50:A54" si="64">IF(B50="","",)</f>
        <v/>
      </c>
      <c r="B50" s="57"/>
      <c r="C50" s="59" t="s">
        <v>140</v>
      </c>
      <c r="D50" s="21">
        <v>20</v>
      </c>
      <c r="E50" s="18"/>
      <c r="F50" s="11" t="s">
        <v>4</v>
      </c>
      <c r="G50" s="7" t="s">
        <v>312</v>
      </c>
      <c r="H50" s="4" t="s">
        <v>12</v>
      </c>
      <c r="I50" s="73" t="s">
        <v>418</v>
      </c>
      <c r="J50" s="38"/>
      <c r="K50" s="38" t="s">
        <v>276</v>
      </c>
      <c r="L50" s="39">
        <v>1000</v>
      </c>
      <c r="M50" s="26"/>
      <c r="N50" s="4" t="s">
        <v>20</v>
      </c>
      <c r="O50" s="23" t="s">
        <v>8</v>
      </c>
      <c r="P50" s="9" t="s">
        <v>30</v>
      </c>
      <c r="Q50" s="75"/>
      <c r="R50" s="64"/>
      <c r="T50" s="40" t="str">
        <f t="shared" ref="T50:T54" si="65">CONCATENATE(N50,O50)</f>
        <v>Plano AnualCancelada</v>
      </c>
      <c r="U50" s="40" t="str">
        <f t="shared" ref="U50:U54" si="66">CONCATENATE(N50,H50)</f>
        <v>Plano AnualTurismo</v>
      </c>
    </row>
    <row r="51" spans="1:21" ht="15" customHeight="1">
      <c r="A51" s="56" t="str">
        <f t="shared" si="64"/>
        <v/>
      </c>
      <c r="B51" s="57"/>
      <c r="C51" s="59" t="s">
        <v>140</v>
      </c>
      <c r="D51" s="21">
        <v>21</v>
      </c>
      <c r="E51" s="18" t="s">
        <v>107</v>
      </c>
      <c r="F51" s="11" t="s">
        <v>5</v>
      </c>
      <c r="G51" s="7" t="s">
        <v>565</v>
      </c>
      <c r="H51" s="4" t="s">
        <v>153</v>
      </c>
      <c r="I51" s="73" t="s">
        <v>566</v>
      </c>
      <c r="J51" s="38"/>
      <c r="K51" s="38"/>
      <c r="L51" s="39"/>
      <c r="M51" s="26"/>
      <c r="N51" s="4" t="s">
        <v>20</v>
      </c>
      <c r="O51" s="23" t="s">
        <v>7</v>
      </c>
      <c r="P51" s="9" t="str">
        <f t="shared" ref="P51:P54" si="67">IF(O51="Cancelada","Inserir o motivo",IF(O51="Alterada","Inserir o motivo",IF(O51="Definida","situação a alterar",IF(O51="","",IF(O51="Por definir","sem data marcada",IF(O51="Realizada","-----"))))))</f>
        <v>-----</v>
      </c>
      <c r="Q51" s="75"/>
      <c r="R51" s="64"/>
      <c r="T51" s="40" t="str">
        <f t="shared" si="65"/>
        <v>Plano AnualRealizada</v>
      </c>
      <c r="U51" s="40" t="str">
        <f t="shared" si="66"/>
        <v>Plano AnualCultura</v>
      </c>
    </row>
    <row r="52" spans="1:21" ht="15" customHeight="1">
      <c r="A52" s="56" t="str">
        <f t="shared" ref="A52" si="68">IF(B52="","",)</f>
        <v/>
      </c>
      <c r="B52" s="57"/>
      <c r="C52" s="59" t="s">
        <v>140</v>
      </c>
      <c r="D52" s="21">
        <v>21</v>
      </c>
      <c r="E52" s="18" t="s">
        <v>99</v>
      </c>
      <c r="F52" s="11" t="s">
        <v>5</v>
      </c>
      <c r="G52" s="7" t="s">
        <v>569</v>
      </c>
      <c r="H52" s="4" t="s">
        <v>17</v>
      </c>
      <c r="I52" s="73" t="s">
        <v>570</v>
      </c>
      <c r="J52" s="38"/>
      <c r="K52" s="38" t="s">
        <v>276</v>
      </c>
      <c r="L52" s="39">
        <v>40</v>
      </c>
      <c r="M52" s="26"/>
      <c r="N52" s="4" t="s">
        <v>20</v>
      </c>
      <c r="O52" s="23" t="s">
        <v>7</v>
      </c>
      <c r="P52" s="9" t="str">
        <f t="shared" ref="P52" si="69">IF(O52="Cancelada","Inserir o motivo",IF(O52="Alterada","Inserir o motivo",IF(O52="Definida","situação a alterar",IF(O52="","",IF(O52="Por definir","sem data marcada",IF(O52="Realizada","-----"))))))</f>
        <v>-----</v>
      </c>
      <c r="Q52" s="75"/>
      <c r="R52" s="64"/>
      <c r="T52" s="40" t="str">
        <f t="shared" ref="T52" si="70">CONCATENATE(N52,O52)</f>
        <v>Plano AnualRealizada</v>
      </c>
      <c r="U52" s="40" t="str">
        <f t="shared" ref="U52" si="71">CONCATENATE(N52,H52)</f>
        <v>Plano AnualDiv. Interno</v>
      </c>
    </row>
    <row r="53" spans="1:21" ht="15" customHeight="1">
      <c r="A53" s="56" t="str">
        <f t="shared" si="64"/>
        <v/>
      </c>
      <c r="B53" s="57"/>
      <c r="C53" s="59" t="s">
        <v>140</v>
      </c>
      <c r="D53" s="21">
        <v>21</v>
      </c>
      <c r="E53" s="18"/>
      <c r="F53" s="11" t="s">
        <v>5</v>
      </c>
      <c r="G53" s="7" t="s">
        <v>553</v>
      </c>
      <c r="H53" s="4" t="s">
        <v>14</v>
      </c>
      <c r="I53" s="73" t="s">
        <v>388</v>
      </c>
      <c r="J53" s="38"/>
      <c r="K53" s="38" t="s">
        <v>276</v>
      </c>
      <c r="L53" s="39">
        <v>40</v>
      </c>
      <c r="M53" s="26"/>
      <c r="N53" s="4" t="s">
        <v>20</v>
      </c>
      <c r="O53" s="23" t="s">
        <v>7</v>
      </c>
      <c r="P53" s="9" t="str">
        <f t="shared" si="67"/>
        <v>-----</v>
      </c>
      <c r="Q53" s="75"/>
      <c r="R53" s="64"/>
      <c r="T53" s="40" t="str">
        <f t="shared" si="65"/>
        <v>Plano AnualRealizada</v>
      </c>
      <c r="U53" s="40" t="str">
        <f t="shared" si="66"/>
        <v>Plano AnualBiblioteca</v>
      </c>
    </row>
    <row r="54" spans="1:21" ht="15" customHeight="1">
      <c r="A54" s="56" t="str">
        <f t="shared" si="64"/>
        <v/>
      </c>
      <c r="B54" s="57"/>
      <c r="C54" s="59" t="s">
        <v>140</v>
      </c>
      <c r="D54" s="21">
        <v>21</v>
      </c>
      <c r="E54" s="18"/>
      <c r="F54" s="11" t="s">
        <v>5</v>
      </c>
      <c r="G54" s="7" t="s">
        <v>567</v>
      </c>
      <c r="H54" s="4" t="s">
        <v>153</v>
      </c>
      <c r="I54" s="73" t="s">
        <v>566</v>
      </c>
      <c r="J54" s="38"/>
      <c r="K54" s="38"/>
      <c r="L54" s="39"/>
      <c r="M54" s="26"/>
      <c r="N54" s="4" t="s">
        <v>21</v>
      </c>
      <c r="O54" s="23" t="s">
        <v>7</v>
      </c>
      <c r="P54" s="9" t="str">
        <f t="shared" si="67"/>
        <v>-----</v>
      </c>
      <c r="Q54" s="75"/>
      <c r="R54" s="64"/>
      <c r="T54" s="40" t="str">
        <f t="shared" si="65"/>
        <v>Extra PlanoRealizada</v>
      </c>
      <c r="U54" s="40" t="str">
        <f t="shared" si="66"/>
        <v>Extra PlanoCultura</v>
      </c>
    </row>
    <row r="55" spans="1:21" ht="15" customHeight="1">
      <c r="A55" s="56" t="str">
        <f t="shared" ref="A55:A56" si="72">IF(B55="","",)</f>
        <v/>
      </c>
      <c r="B55" s="57"/>
      <c r="C55" s="59" t="s">
        <v>140</v>
      </c>
      <c r="D55" s="21">
        <v>22</v>
      </c>
      <c r="E55" s="18"/>
      <c r="F55" s="11" t="s">
        <v>6</v>
      </c>
      <c r="G55" s="7" t="s">
        <v>568</v>
      </c>
      <c r="H55" s="4" t="s">
        <v>153</v>
      </c>
      <c r="I55" s="73" t="s">
        <v>566</v>
      </c>
      <c r="J55" s="38"/>
      <c r="K55" s="38"/>
      <c r="L55" s="39"/>
      <c r="M55" s="26"/>
      <c r="N55" s="4" t="s">
        <v>21</v>
      </c>
      <c r="O55" s="23" t="s">
        <v>7</v>
      </c>
      <c r="P55" s="9" t="str">
        <f t="shared" ref="P55:P56" si="73">IF(O55="Cancelada","Inserir o motivo",IF(O55="Alterada","Inserir o motivo",IF(O55="Definida","situação a alterar",IF(O55="","",IF(O55="Por definir","sem data marcada",IF(O55="Realizada","-----"))))))</f>
        <v>-----</v>
      </c>
      <c r="Q55" s="75"/>
      <c r="R55" s="64"/>
      <c r="T55" s="40" t="str">
        <f t="shared" ref="T55:T56" si="74">CONCATENATE(N55,O55)</f>
        <v>Extra PlanoRealizada</v>
      </c>
      <c r="U55" s="40" t="str">
        <f t="shared" ref="U55:U56" si="75">CONCATENATE(N55,H55)</f>
        <v>Extra PlanoCultura</v>
      </c>
    </row>
    <row r="56" spans="1:21" ht="15" customHeight="1">
      <c r="A56" s="56" t="str">
        <f t="shared" si="72"/>
        <v/>
      </c>
      <c r="B56" s="57"/>
      <c r="C56" s="59" t="s">
        <v>140</v>
      </c>
      <c r="D56" s="21">
        <v>23</v>
      </c>
      <c r="E56" s="18"/>
      <c r="F56" s="11" t="s">
        <v>0</v>
      </c>
      <c r="G56" s="7" t="s">
        <v>553</v>
      </c>
      <c r="H56" s="4" t="s">
        <v>14</v>
      </c>
      <c r="I56" s="73" t="s">
        <v>388</v>
      </c>
      <c r="J56" s="38"/>
      <c r="K56" s="38" t="s">
        <v>276</v>
      </c>
      <c r="L56" s="39">
        <v>40</v>
      </c>
      <c r="M56" s="26"/>
      <c r="N56" s="4" t="s">
        <v>20</v>
      </c>
      <c r="O56" s="23" t="s">
        <v>7</v>
      </c>
      <c r="P56" s="9" t="str">
        <f t="shared" si="73"/>
        <v>-----</v>
      </c>
      <c r="Q56" s="75"/>
      <c r="R56" s="64"/>
      <c r="T56" s="40" t="str">
        <f t="shared" si="74"/>
        <v>Plano AnualRealizada</v>
      </c>
      <c r="U56" s="40" t="str">
        <f t="shared" si="75"/>
        <v>Plano AnualBiblioteca</v>
      </c>
    </row>
    <row r="57" spans="1:21" ht="15" customHeight="1">
      <c r="A57" s="56" t="str">
        <f t="shared" si="0"/>
        <v/>
      </c>
      <c r="B57" s="57"/>
      <c r="C57" s="59" t="s">
        <v>140</v>
      </c>
      <c r="D57" s="21">
        <v>24</v>
      </c>
      <c r="E57" s="18"/>
      <c r="F57" s="11" t="s">
        <v>1</v>
      </c>
      <c r="G57" s="7" t="s">
        <v>299</v>
      </c>
      <c r="H57" s="4" t="s">
        <v>11</v>
      </c>
      <c r="I57" s="73" t="s">
        <v>424</v>
      </c>
      <c r="J57" s="38"/>
      <c r="K57" s="38" t="s">
        <v>276</v>
      </c>
      <c r="L57" s="39">
        <v>15</v>
      </c>
      <c r="M57" s="26"/>
      <c r="N57" s="4" t="s">
        <v>20</v>
      </c>
      <c r="O57" s="23" t="s">
        <v>7</v>
      </c>
      <c r="P57" s="9" t="str">
        <f t="shared" si="1"/>
        <v>-----</v>
      </c>
      <c r="Q57" s="75"/>
      <c r="R57" s="64"/>
      <c r="T57" s="40" t="str">
        <f t="shared" si="2"/>
        <v>Plano AnualRealizada</v>
      </c>
      <c r="U57" s="40" t="str">
        <f t="shared" si="3"/>
        <v>Plano AnualDesporto</v>
      </c>
    </row>
    <row r="58" spans="1:21" ht="15" customHeight="1">
      <c r="A58" s="56" t="str">
        <f t="shared" ref="A58" si="76">IF(B58="","",)</f>
        <v/>
      </c>
      <c r="B58" s="57"/>
      <c r="C58" s="59" t="s">
        <v>140</v>
      </c>
      <c r="D58" s="21">
        <v>24</v>
      </c>
      <c r="E58" s="18"/>
      <c r="F58" s="11" t="s">
        <v>1</v>
      </c>
      <c r="G58" s="7" t="s">
        <v>15</v>
      </c>
      <c r="H58" s="4" t="s">
        <v>153</v>
      </c>
      <c r="I58" s="73" t="s">
        <v>441</v>
      </c>
      <c r="J58" s="38"/>
      <c r="K58" s="38" t="s">
        <v>276</v>
      </c>
      <c r="L58" s="39">
        <v>500</v>
      </c>
      <c r="M58" s="26"/>
      <c r="N58" s="4" t="s">
        <v>20</v>
      </c>
      <c r="O58" s="23" t="s">
        <v>7</v>
      </c>
      <c r="P58" s="9" t="str">
        <f t="shared" ref="P58" si="77">IF(O58="Cancelada","Inserir o motivo",IF(O58="Alterada","Inserir o motivo",IF(O58="Definida","situação a alterar",IF(O58="","",IF(O58="Por definir","sem data marcada",IF(O58="Realizada","-----"))))))</f>
        <v>-----</v>
      </c>
      <c r="Q58" s="75"/>
      <c r="R58" s="64"/>
      <c r="T58" s="40" t="str">
        <f t="shared" ref="T58" si="78">CONCATENATE(N58,O58)</f>
        <v>Plano AnualRealizada</v>
      </c>
      <c r="U58" s="40" t="str">
        <f t="shared" ref="U58" si="79">CONCATENATE(N58,H58)</f>
        <v>Plano AnualCultura</v>
      </c>
    </row>
    <row r="59" spans="1:21" ht="15" customHeight="1">
      <c r="A59" s="56" t="str">
        <f t="shared" si="0"/>
        <v/>
      </c>
      <c r="B59" s="57"/>
      <c r="C59" s="59" t="s">
        <v>140</v>
      </c>
      <c r="D59" s="21">
        <v>25</v>
      </c>
      <c r="E59" s="18"/>
      <c r="F59" s="11" t="s">
        <v>2</v>
      </c>
      <c r="G59" s="7" t="s">
        <v>571</v>
      </c>
      <c r="H59" s="4" t="s">
        <v>18</v>
      </c>
      <c r="I59" s="73" t="s">
        <v>418</v>
      </c>
      <c r="J59" s="38"/>
      <c r="K59" s="38"/>
      <c r="L59" s="39"/>
      <c r="M59" s="26"/>
      <c r="N59" s="4" t="s">
        <v>21</v>
      </c>
      <c r="O59" s="23" t="s">
        <v>7</v>
      </c>
      <c r="P59" s="9" t="str">
        <f t="shared" si="1"/>
        <v>-----</v>
      </c>
      <c r="Q59" s="75"/>
      <c r="R59" s="64"/>
      <c r="T59" s="40" t="str">
        <f t="shared" si="2"/>
        <v>Extra PlanoRealizada</v>
      </c>
      <c r="U59" s="40" t="str">
        <f t="shared" si="3"/>
        <v>Extra PlanoDiv. Externo</v>
      </c>
    </row>
    <row r="60" spans="1:21" ht="15" customHeight="1">
      <c r="A60" s="56" t="str">
        <f t="shared" si="0"/>
        <v/>
      </c>
      <c r="B60" s="57"/>
      <c r="C60" s="59" t="s">
        <v>140</v>
      </c>
      <c r="D60" s="21">
        <v>26</v>
      </c>
      <c r="E60" s="18"/>
      <c r="F60" s="11" t="s">
        <v>3</v>
      </c>
      <c r="G60" s="7" t="s">
        <v>574</v>
      </c>
      <c r="H60" s="4" t="s">
        <v>12</v>
      </c>
      <c r="I60" s="73" t="s">
        <v>412</v>
      </c>
      <c r="J60" s="38"/>
      <c r="K60" s="38" t="s">
        <v>276</v>
      </c>
      <c r="L60" s="39">
        <v>15</v>
      </c>
      <c r="M60" s="26"/>
      <c r="N60" s="4" t="s">
        <v>21</v>
      </c>
      <c r="O60" s="23" t="s">
        <v>7</v>
      </c>
      <c r="P60" s="9" t="str">
        <f t="shared" si="1"/>
        <v>-----</v>
      </c>
      <c r="Q60" s="75"/>
      <c r="R60" s="64"/>
      <c r="T60" s="40" t="str">
        <f t="shared" si="2"/>
        <v>Extra PlanoRealizada</v>
      </c>
      <c r="U60" s="40" t="str">
        <f t="shared" si="3"/>
        <v>Extra PlanoTurismo</v>
      </c>
    </row>
    <row r="61" spans="1:21" ht="15" customHeight="1">
      <c r="A61" s="56" t="str">
        <f t="shared" ref="A61" si="80">IF(B61="","",)</f>
        <v/>
      </c>
      <c r="B61" s="57"/>
      <c r="C61" s="59" t="s">
        <v>140</v>
      </c>
      <c r="D61" s="21">
        <v>26</v>
      </c>
      <c r="E61" s="18"/>
      <c r="F61" s="11" t="s">
        <v>3</v>
      </c>
      <c r="G61" s="7" t="s">
        <v>572</v>
      </c>
      <c r="H61" s="4" t="s">
        <v>11</v>
      </c>
      <c r="I61" s="73" t="s">
        <v>418</v>
      </c>
      <c r="J61" s="38"/>
      <c r="K61" s="38" t="s">
        <v>276</v>
      </c>
      <c r="L61" s="39">
        <v>15</v>
      </c>
      <c r="M61" s="26"/>
      <c r="N61" s="4" t="s">
        <v>21</v>
      </c>
      <c r="O61" s="23" t="s">
        <v>7</v>
      </c>
      <c r="P61" s="9" t="str">
        <f t="shared" ref="P61" si="81">IF(O61="Cancelada","Inserir o motivo",IF(O61="Alterada","Inserir o motivo",IF(O61="Definida","situação a alterar",IF(O61="","",IF(O61="Por definir","sem data marcada",IF(O61="Realizada","-----"))))))</f>
        <v>-----</v>
      </c>
      <c r="Q61" s="75"/>
      <c r="R61" s="64"/>
      <c r="T61" s="40" t="str">
        <f t="shared" ref="T61" si="82">CONCATENATE(N61,O61)</f>
        <v>Extra PlanoRealizada</v>
      </c>
      <c r="U61" s="40" t="str">
        <f t="shared" ref="U61" si="83">CONCATENATE(N61,H61)</f>
        <v>Extra PlanoDesporto</v>
      </c>
    </row>
    <row r="62" spans="1:21" ht="15" customHeight="1">
      <c r="A62" s="56" t="str">
        <f t="shared" si="0"/>
        <v/>
      </c>
      <c r="B62" s="57"/>
      <c r="C62" s="59" t="s">
        <v>140</v>
      </c>
      <c r="D62" s="21">
        <v>27</v>
      </c>
      <c r="E62" s="18"/>
      <c r="F62" s="11" t="s">
        <v>4</v>
      </c>
      <c r="G62" s="7"/>
      <c r="H62" s="4"/>
      <c r="I62" s="73"/>
      <c r="J62" s="38"/>
      <c r="K62" s="38"/>
      <c r="L62" s="39"/>
      <c r="M62" s="26"/>
      <c r="N62" s="4"/>
      <c r="O62" s="23"/>
      <c r="P62" s="9"/>
      <c r="Q62" s="75"/>
      <c r="R62" s="64"/>
      <c r="T62" s="40" t="str">
        <f t="shared" si="2"/>
        <v/>
      </c>
      <c r="U62" s="40" t="str">
        <f t="shared" si="3"/>
        <v/>
      </c>
    </row>
    <row r="63" spans="1:21" ht="15" customHeight="1">
      <c r="A63" s="56" t="str">
        <f t="shared" si="0"/>
        <v/>
      </c>
      <c r="B63" s="57"/>
      <c r="C63" s="59" t="s">
        <v>140</v>
      </c>
      <c r="D63" s="21">
        <v>28</v>
      </c>
      <c r="E63" s="18"/>
      <c r="F63" s="11" t="s">
        <v>5</v>
      </c>
      <c r="G63" s="7" t="s">
        <v>553</v>
      </c>
      <c r="H63" s="4" t="s">
        <v>14</v>
      </c>
      <c r="I63" s="73" t="s">
        <v>388</v>
      </c>
      <c r="J63" s="38"/>
      <c r="K63" s="38"/>
      <c r="L63" s="39"/>
      <c r="M63" s="26"/>
      <c r="N63" s="4" t="s">
        <v>20</v>
      </c>
      <c r="O63" s="23" t="s">
        <v>7</v>
      </c>
      <c r="P63" s="9" t="str">
        <f t="shared" ref="P63:P67" si="84">IF(O63="Cancelada","Inserir o motivo",IF(O63="Alterada","Inserir o motivo",IF(O63="Definida","situação a alterar",IF(O63="","",IF(O63="Por definir","sem data marcada",IF(O63="Realizada","-----"))))))</f>
        <v>-----</v>
      </c>
      <c r="Q63" s="75"/>
      <c r="R63" s="64"/>
      <c r="T63" s="40" t="str">
        <f t="shared" si="2"/>
        <v>Plano AnualRealizada</v>
      </c>
      <c r="U63" s="40" t="str">
        <f t="shared" si="3"/>
        <v>Plano AnualBiblioteca</v>
      </c>
    </row>
    <row r="64" spans="1:21" ht="15" customHeight="1">
      <c r="A64" s="56" t="str">
        <f t="shared" si="0"/>
        <v/>
      </c>
      <c r="B64" s="57"/>
      <c r="C64" s="59" t="s">
        <v>140</v>
      </c>
      <c r="D64" s="21">
        <v>29</v>
      </c>
      <c r="E64" s="18"/>
      <c r="F64" s="11" t="s">
        <v>6</v>
      </c>
      <c r="G64" s="7"/>
      <c r="H64" s="4"/>
      <c r="I64" s="73"/>
      <c r="J64" s="38"/>
      <c r="K64" s="38"/>
      <c r="L64" s="39"/>
      <c r="M64" s="26"/>
      <c r="N64" s="4"/>
      <c r="O64" s="23"/>
      <c r="P64" s="9" t="str">
        <f t="shared" si="84"/>
        <v/>
      </c>
      <c r="Q64" s="75"/>
      <c r="R64" s="64"/>
      <c r="T64" s="40" t="str">
        <f t="shared" si="2"/>
        <v/>
      </c>
      <c r="U64" s="40" t="str">
        <f t="shared" si="3"/>
        <v/>
      </c>
    </row>
    <row r="65" spans="1:21" ht="15" customHeight="1">
      <c r="A65" s="56" t="str">
        <f t="shared" ref="A65" si="85">IF(B65="","",)</f>
        <v/>
      </c>
      <c r="B65" s="57"/>
      <c r="C65" s="59" t="s">
        <v>140</v>
      </c>
      <c r="D65" s="21">
        <v>30</v>
      </c>
      <c r="E65" s="18"/>
      <c r="F65" s="11" t="s">
        <v>0</v>
      </c>
      <c r="G65" s="7" t="s">
        <v>553</v>
      </c>
      <c r="H65" s="4" t="s">
        <v>14</v>
      </c>
      <c r="I65" s="73" t="s">
        <v>388</v>
      </c>
      <c r="J65" s="38"/>
      <c r="K65" s="38"/>
      <c r="L65" s="39"/>
      <c r="M65" s="26"/>
      <c r="N65" s="4" t="s">
        <v>20</v>
      </c>
      <c r="O65" s="23" t="s">
        <v>7</v>
      </c>
      <c r="P65" s="9" t="str">
        <f t="shared" ref="P65" si="86">IF(O65="Cancelada","Inserir o motivo",IF(O65="Alterada","Inserir o motivo",IF(O65="Definida","situação a alterar",IF(O65="","",IF(O65="Por definir","sem data marcada",IF(O65="Realizada","-----"))))))</f>
        <v>-----</v>
      </c>
      <c r="Q65" s="75"/>
      <c r="R65" s="64"/>
      <c r="T65" s="40" t="str">
        <f t="shared" ref="T65" si="87">CONCATENATE(N65,O65)</f>
        <v>Plano AnualRealizada</v>
      </c>
      <c r="U65" s="40" t="str">
        <f t="shared" ref="U65" si="88">CONCATENATE(N65,H65)</f>
        <v>Plano AnualBiblioteca</v>
      </c>
    </row>
    <row r="66" spans="1:21" ht="15" customHeight="1">
      <c r="A66" s="56" t="str">
        <f t="shared" si="0"/>
        <v/>
      </c>
      <c r="B66" s="57"/>
      <c r="C66" s="59" t="s">
        <v>140</v>
      </c>
      <c r="D66" s="21">
        <v>30</v>
      </c>
      <c r="E66" s="18"/>
      <c r="F66" s="11" t="s">
        <v>0</v>
      </c>
      <c r="G66" s="7" t="s">
        <v>573</v>
      </c>
      <c r="H66" s="4" t="s">
        <v>18</v>
      </c>
      <c r="I66" s="73" t="s">
        <v>418</v>
      </c>
      <c r="J66" s="38"/>
      <c r="K66" s="38"/>
      <c r="L66" s="39"/>
      <c r="M66" s="26"/>
      <c r="N66" s="4" t="s">
        <v>21</v>
      </c>
      <c r="O66" s="23" t="s">
        <v>7</v>
      </c>
      <c r="P66" s="9" t="str">
        <f t="shared" si="84"/>
        <v>-----</v>
      </c>
      <c r="Q66" s="75"/>
      <c r="R66" s="64"/>
      <c r="T66" s="40" t="str">
        <f t="shared" si="2"/>
        <v>Extra PlanoRealizada</v>
      </c>
      <c r="U66" s="40" t="str">
        <f t="shared" si="3"/>
        <v>Extra PlanoDiv. Externo</v>
      </c>
    </row>
    <row r="67" spans="1:21" ht="15" customHeight="1">
      <c r="A67" s="56" t="str">
        <f t="shared" ref="A67" si="89">IF(B67="","",)</f>
        <v/>
      </c>
      <c r="B67" s="57"/>
      <c r="C67" s="59" t="s">
        <v>140</v>
      </c>
      <c r="D67" s="21">
        <v>31</v>
      </c>
      <c r="E67" s="18"/>
      <c r="F67" s="11" t="s">
        <v>1</v>
      </c>
      <c r="G67" s="7"/>
      <c r="H67" s="4"/>
      <c r="I67" s="73"/>
      <c r="J67" s="38"/>
      <c r="K67" s="38"/>
      <c r="L67" s="39"/>
      <c r="M67" s="26"/>
      <c r="N67" s="4"/>
      <c r="O67" s="23"/>
      <c r="P67" s="9" t="str">
        <f t="shared" si="84"/>
        <v/>
      </c>
      <c r="Q67" s="75"/>
      <c r="R67" s="64"/>
      <c r="T67" s="40" t="str">
        <f t="shared" ref="T67" si="90">CONCATENATE(N67,O67)</f>
        <v/>
      </c>
      <c r="U67" s="40" t="str">
        <f t="shared" ref="U67" si="91">CONCATENATE(N67,H67)</f>
        <v/>
      </c>
    </row>
    <row r="68" spans="1:21" ht="15" customHeight="1">
      <c r="A68" s="56" t="str">
        <f t="shared" si="0"/>
        <v/>
      </c>
      <c r="B68" s="57"/>
      <c r="C68" s="59" t="s">
        <v>140</v>
      </c>
      <c r="D68" s="21"/>
      <c r="E68" s="18"/>
      <c r="F68" s="11"/>
      <c r="G68" s="7"/>
      <c r="H68" s="4"/>
      <c r="I68" s="73"/>
      <c r="J68" s="38"/>
      <c r="K68" s="38" t="s">
        <v>276</v>
      </c>
      <c r="L68" s="39">
        <v>1000</v>
      </c>
      <c r="M68" s="26"/>
      <c r="N68" s="4"/>
      <c r="O68" s="23"/>
      <c r="P68" s="9" t="str">
        <f t="shared" si="1"/>
        <v/>
      </c>
      <c r="Q68" s="75"/>
      <c r="R68" s="64"/>
      <c r="T68" s="40" t="str">
        <f t="shared" si="2"/>
        <v/>
      </c>
      <c r="U68" s="40" t="str">
        <f t="shared" si="3"/>
        <v/>
      </c>
    </row>
    <row r="69" spans="1:21" ht="4.5" customHeight="1">
      <c r="A69" s="33" t="str">
        <f>IF(B69="","",)</f>
        <v/>
      </c>
      <c r="B69" s="31"/>
      <c r="C69" s="37"/>
      <c r="D69" s="17"/>
      <c r="E69" s="19"/>
      <c r="F69" s="12"/>
      <c r="G69" s="13"/>
      <c r="H69" s="14"/>
      <c r="I69" s="72"/>
      <c r="J69" s="36"/>
      <c r="K69" s="36"/>
      <c r="L69" s="36"/>
      <c r="M69" s="27"/>
      <c r="N69" s="14"/>
      <c r="O69" s="24"/>
      <c r="P69" s="15" t="str">
        <f t="shared" ref="P69" si="92">IF(O69="Cancelada","Inserir o motivo",IF(O69="Alterada","Inserir o motivo",IF(O69="Definida","situação a alterar",IF(O69="","",IF(O69="Por definir","sem data marcada",IF(O69="Realizada","-----"))))))</f>
        <v/>
      </c>
      <c r="Q69" s="76"/>
      <c r="R69" s="66"/>
      <c r="T69" s="42" t="str">
        <f t="shared" ref="T69" si="93">CONCATENATE(N69,O69)</f>
        <v/>
      </c>
      <c r="U69" s="42" t="str">
        <f t="shared" ref="U69" si="94">CONCATENATE(N69,H69)</f>
        <v/>
      </c>
    </row>
    <row r="70" spans="1:21" ht="15" customHeight="1">
      <c r="F70" s="2"/>
      <c r="L70" s="61"/>
      <c r="O70" s="2"/>
      <c r="P70" s="2"/>
      <c r="Q70" s="67"/>
      <c r="R70" s="67"/>
    </row>
    <row r="71" spans="1:21">
      <c r="B71" s="29" t="s">
        <v>133</v>
      </c>
      <c r="C71" s="43" t="s">
        <v>138</v>
      </c>
      <c r="D71" s="46">
        <v>1</v>
      </c>
      <c r="E71" s="47" t="s">
        <v>79</v>
      </c>
      <c r="F71" s="45" t="s">
        <v>5</v>
      </c>
      <c r="G71" s="69" t="s">
        <v>471</v>
      </c>
      <c r="H71" s="44" t="s">
        <v>75</v>
      </c>
      <c r="I71" s="71" t="s">
        <v>385</v>
      </c>
      <c r="K71" s="51" t="s">
        <v>154</v>
      </c>
      <c r="N71" s="44" t="s">
        <v>21</v>
      </c>
      <c r="O71" s="44" t="s">
        <v>8</v>
      </c>
      <c r="P71" s="44" t="s">
        <v>51</v>
      </c>
      <c r="Q71" s="68" t="s">
        <v>408</v>
      </c>
      <c r="R71" s="67"/>
    </row>
    <row r="72" spans="1:21">
      <c r="B72" s="29" t="s">
        <v>293</v>
      </c>
      <c r="C72" s="43" t="s">
        <v>139</v>
      </c>
      <c r="D72" s="46">
        <v>2</v>
      </c>
      <c r="E72" s="47" t="s">
        <v>76</v>
      </c>
      <c r="F72" s="45" t="s">
        <v>6</v>
      </c>
      <c r="G72" s="100" t="s">
        <v>574</v>
      </c>
      <c r="H72" s="44" t="s">
        <v>14</v>
      </c>
      <c r="I72" s="102" t="s">
        <v>570</v>
      </c>
      <c r="K72" s="51" t="s">
        <v>155</v>
      </c>
      <c r="N72" s="44" t="s">
        <v>84</v>
      </c>
      <c r="O72" s="44" t="s">
        <v>50</v>
      </c>
      <c r="P72" s="44" t="s">
        <v>52</v>
      </c>
      <c r="Q72" s="68" t="s">
        <v>409</v>
      </c>
      <c r="R72" s="67"/>
    </row>
    <row r="73" spans="1:21">
      <c r="B73" s="29"/>
      <c r="C73" s="43" t="s">
        <v>140</v>
      </c>
      <c r="D73" s="46">
        <v>3</v>
      </c>
      <c r="E73" s="47" t="s">
        <v>80</v>
      </c>
      <c r="F73" s="45" t="s">
        <v>0</v>
      </c>
      <c r="G73" s="100" t="s">
        <v>573</v>
      </c>
      <c r="H73" s="44" t="s">
        <v>15</v>
      </c>
      <c r="I73" s="102" t="s">
        <v>566</v>
      </c>
      <c r="K73" s="51" t="s">
        <v>278</v>
      </c>
      <c r="N73" s="44" t="s">
        <v>20</v>
      </c>
      <c r="O73" s="44" t="s">
        <v>24</v>
      </c>
      <c r="P73" s="44" t="s">
        <v>53</v>
      </c>
      <c r="Q73" s="67"/>
      <c r="R73" s="67"/>
    </row>
    <row r="74" spans="1:21">
      <c r="B74" s="29"/>
      <c r="C74" s="43" t="s">
        <v>141</v>
      </c>
      <c r="D74" s="46">
        <v>4</v>
      </c>
      <c r="E74" s="47" t="s">
        <v>81</v>
      </c>
      <c r="F74" s="45" t="s">
        <v>1</v>
      </c>
      <c r="G74" s="100" t="s">
        <v>572</v>
      </c>
      <c r="H74" s="44" t="s">
        <v>153</v>
      </c>
      <c r="I74" s="102" t="s">
        <v>537</v>
      </c>
      <c r="K74" s="51" t="s">
        <v>279</v>
      </c>
      <c r="N74" s="52"/>
      <c r="O74" s="44" t="s">
        <v>22</v>
      </c>
      <c r="P74" s="44" t="s">
        <v>30</v>
      </c>
      <c r="Q74" s="67"/>
      <c r="R74" s="67"/>
    </row>
    <row r="75" spans="1:21">
      <c r="B75" s="29"/>
      <c r="C75" s="43" t="s">
        <v>142</v>
      </c>
      <c r="D75" s="46">
        <v>5</v>
      </c>
      <c r="E75" s="47" t="s">
        <v>82</v>
      </c>
      <c r="F75" s="45" t="s">
        <v>2</v>
      </c>
      <c r="G75" s="100" t="s">
        <v>571</v>
      </c>
      <c r="H75" s="44" t="s">
        <v>11</v>
      </c>
      <c r="I75" s="102" t="s">
        <v>540</v>
      </c>
      <c r="K75" s="51" t="s">
        <v>276</v>
      </c>
      <c r="N75" s="52"/>
      <c r="O75" s="44" t="s">
        <v>7</v>
      </c>
      <c r="P75" s="44" t="s">
        <v>35</v>
      </c>
      <c r="Q75" s="67"/>
      <c r="R75" s="67"/>
    </row>
    <row r="76" spans="1:21">
      <c r="C76" s="43" t="s">
        <v>143</v>
      </c>
      <c r="D76" s="46">
        <v>6</v>
      </c>
      <c r="E76" s="47" t="s">
        <v>83</v>
      </c>
      <c r="F76" s="45" t="s">
        <v>3</v>
      </c>
      <c r="G76" s="100" t="s">
        <v>569</v>
      </c>
      <c r="H76" s="44" t="s">
        <v>18</v>
      </c>
      <c r="I76" s="102" t="s">
        <v>538</v>
      </c>
      <c r="K76" s="51" t="s">
        <v>280</v>
      </c>
      <c r="N76" s="52"/>
      <c r="O76" s="53"/>
      <c r="P76" s="44" t="s">
        <v>31</v>
      </c>
      <c r="Q76" s="67"/>
      <c r="R76" s="67"/>
    </row>
    <row r="77" spans="1:21">
      <c r="C77" s="43" t="s">
        <v>144</v>
      </c>
      <c r="D77" s="46">
        <v>7</v>
      </c>
      <c r="E77" s="47" t="s">
        <v>85</v>
      </c>
      <c r="F77" s="45" t="s">
        <v>4</v>
      </c>
      <c r="G77" s="100" t="s">
        <v>568</v>
      </c>
      <c r="H77" s="44" t="s">
        <v>17</v>
      </c>
      <c r="I77" s="102" t="s">
        <v>549</v>
      </c>
      <c r="K77" s="51" t="s">
        <v>281</v>
      </c>
      <c r="O77" s="2"/>
      <c r="P77" s="2"/>
      <c r="Q77" s="67"/>
      <c r="R77" s="67"/>
    </row>
    <row r="78" spans="1:21">
      <c r="C78" s="43" t="s">
        <v>145</v>
      </c>
      <c r="D78" s="46">
        <v>8</v>
      </c>
      <c r="E78" s="47" t="s">
        <v>86</v>
      </c>
      <c r="F78" s="45" t="s">
        <v>38</v>
      </c>
      <c r="G78" s="100" t="s">
        <v>567</v>
      </c>
      <c r="H78" s="44" t="s">
        <v>152</v>
      </c>
      <c r="I78" s="71" t="s">
        <v>411</v>
      </c>
      <c r="O78" s="2"/>
      <c r="P78" s="2"/>
      <c r="Q78" s="67"/>
      <c r="R78" s="67"/>
    </row>
    <row r="79" spans="1:21">
      <c r="C79" s="43" t="s">
        <v>146</v>
      </c>
      <c r="D79" s="46">
        <v>9</v>
      </c>
      <c r="E79" s="47" t="s">
        <v>87</v>
      </c>
      <c r="G79" s="100" t="s">
        <v>565</v>
      </c>
      <c r="H79" s="44" t="s">
        <v>16</v>
      </c>
      <c r="I79" s="71" t="s">
        <v>410</v>
      </c>
      <c r="P79" s="2"/>
      <c r="Q79" s="67"/>
      <c r="R79" s="67"/>
    </row>
    <row r="80" spans="1:21">
      <c r="C80" s="43" t="s">
        <v>147</v>
      </c>
      <c r="D80" s="46">
        <v>10</v>
      </c>
      <c r="E80" s="47" t="s">
        <v>88</v>
      </c>
      <c r="G80" s="100" t="s">
        <v>564</v>
      </c>
      <c r="H80" s="44" t="s">
        <v>13</v>
      </c>
      <c r="I80" s="71" t="s">
        <v>412</v>
      </c>
      <c r="P80" s="2"/>
      <c r="Q80" s="67"/>
      <c r="R80" s="67"/>
    </row>
    <row r="81" spans="3:18">
      <c r="C81" s="43" t="s">
        <v>148</v>
      </c>
      <c r="D81" s="46">
        <v>11</v>
      </c>
      <c r="E81" s="47" t="s">
        <v>89</v>
      </c>
      <c r="F81" s="3"/>
      <c r="G81" s="100" t="s">
        <v>563</v>
      </c>
      <c r="H81" s="44" t="s">
        <v>12</v>
      </c>
      <c r="I81" s="71" t="s">
        <v>318</v>
      </c>
      <c r="P81" s="2"/>
      <c r="Q81" s="67"/>
      <c r="R81" s="67"/>
    </row>
    <row r="82" spans="3:18">
      <c r="C82" s="43" t="s">
        <v>149</v>
      </c>
      <c r="D82" s="46">
        <v>12</v>
      </c>
      <c r="E82" s="47" t="s">
        <v>90</v>
      </c>
      <c r="F82" s="3"/>
      <c r="G82" s="100" t="s">
        <v>562</v>
      </c>
      <c r="I82" s="71" t="s">
        <v>413</v>
      </c>
      <c r="Q82" s="67"/>
      <c r="R82" s="67"/>
    </row>
    <row r="83" spans="3:18">
      <c r="D83" s="48">
        <v>13</v>
      </c>
      <c r="E83" s="49" t="s">
        <v>91</v>
      </c>
      <c r="F83" s="3"/>
      <c r="G83" s="69" t="s">
        <v>465</v>
      </c>
      <c r="I83" s="71" t="s">
        <v>415</v>
      </c>
      <c r="Q83" s="67"/>
      <c r="R83" s="67"/>
    </row>
    <row r="84" spans="3:18">
      <c r="D84" s="48">
        <v>14</v>
      </c>
      <c r="E84" s="49" t="s">
        <v>92</v>
      </c>
      <c r="F84" s="3"/>
      <c r="G84" s="69" t="s">
        <v>361</v>
      </c>
      <c r="I84" s="71" t="s">
        <v>414</v>
      </c>
      <c r="Q84" s="67"/>
      <c r="R84" s="67"/>
    </row>
    <row r="85" spans="3:18">
      <c r="D85" s="48">
        <v>15</v>
      </c>
      <c r="E85" s="49" t="s">
        <v>93</v>
      </c>
      <c r="F85" s="3"/>
      <c r="G85" s="69" t="s">
        <v>368</v>
      </c>
      <c r="I85" s="71" t="s">
        <v>445</v>
      </c>
      <c r="Q85" s="67"/>
      <c r="R85" s="67"/>
    </row>
    <row r="86" spans="3:18">
      <c r="D86" s="48">
        <v>16</v>
      </c>
      <c r="E86" s="49" t="s">
        <v>94</v>
      </c>
      <c r="F86" s="3"/>
      <c r="G86" s="69" t="s">
        <v>161</v>
      </c>
      <c r="I86" s="71" t="s">
        <v>376</v>
      </c>
      <c r="Q86" s="67"/>
      <c r="R86" s="67"/>
    </row>
    <row r="87" spans="3:18">
      <c r="D87" s="48">
        <v>17</v>
      </c>
      <c r="E87" s="49" t="s">
        <v>95</v>
      </c>
      <c r="F87" s="3"/>
      <c r="G87" s="69" t="s">
        <v>162</v>
      </c>
      <c r="I87" s="71" t="s">
        <v>447</v>
      </c>
      <c r="Q87" s="67"/>
      <c r="R87" s="67"/>
    </row>
    <row r="88" spans="3:18">
      <c r="D88" s="48">
        <v>18</v>
      </c>
      <c r="E88" s="49" t="s">
        <v>96</v>
      </c>
      <c r="F88" s="3"/>
      <c r="G88" s="69" t="s">
        <v>163</v>
      </c>
      <c r="I88" s="71" t="s">
        <v>440</v>
      </c>
      <c r="Q88" s="67"/>
      <c r="R88" s="67"/>
    </row>
    <row r="89" spans="3:18">
      <c r="D89" s="48">
        <v>19</v>
      </c>
      <c r="E89" s="49" t="s">
        <v>77</v>
      </c>
      <c r="F89" s="3"/>
      <c r="G89" s="69" t="s">
        <v>164</v>
      </c>
      <c r="I89" s="71" t="s">
        <v>388</v>
      </c>
      <c r="Q89" s="67"/>
      <c r="R89" s="67"/>
    </row>
    <row r="90" spans="3:18">
      <c r="D90" s="48">
        <v>20</v>
      </c>
      <c r="E90" s="49" t="s">
        <v>78</v>
      </c>
      <c r="F90" s="3"/>
      <c r="G90" s="69" t="s">
        <v>165</v>
      </c>
      <c r="I90" s="71" t="s">
        <v>309</v>
      </c>
      <c r="Q90" s="67"/>
      <c r="R90" s="67"/>
    </row>
    <row r="91" spans="3:18">
      <c r="D91" s="48">
        <v>21</v>
      </c>
      <c r="E91" s="49" t="s">
        <v>97</v>
      </c>
      <c r="F91" s="3"/>
      <c r="G91" s="69" t="s">
        <v>166</v>
      </c>
      <c r="I91" s="71" t="s">
        <v>449</v>
      </c>
      <c r="Q91" s="67"/>
      <c r="R91" s="67"/>
    </row>
    <row r="92" spans="3:18">
      <c r="D92" s="48">
        <v>22</v>
      </c>
      <c r="E92" s="49" t="s">
        <v>98</v>
      </c>
      <c r="F92" s="3"/>
      <c r="G92" s="69" t="s">
        <v>167</v>
      </c>
      <c r="I92" s="71" t="s">
        <v>438</v>
      </c>
      <c r="Q92" s="67"/>
      <c r="R92" s="67"/>
    </row>
    <row r="93" spans="3:18">
      <c r="D93" s="48">
        <v>23</v>
      </c>
      <c r="E93" s="49" t="s">
        <v>99</v>
      </c>
      <c r="F93" s="3"/>
      <c r="G93" s="69" t="s">
        <v>487</v>
      </c>
      <c r="I93" s="71" t="s">
        <v>434</v>
      </c>
      <c r="Q93" s="67"/>
      <c r="R93" s="67"/>
    </row>
    <row r="94" spans="3:18">
      <c r="D94" s="48">
        <v>24</v>
      </c>
      <c r="E94" s="49" t="s">
        <v>100</v>
      </c>
      <c r="F94" s="3"/>
      <c r="G94" s="100" t="s">
        <v>559</v>
      </c>
      <c r="I94" s="71" t="s">
        <v>416</v>
      </c>
      <c r="Q94" s="67"/>
      <c r="R94" s="67"/>
    </row>
    <row r="95" spans="3:18">
      <c r="D95" s="48">
        <v>25</v>
      </c>
      <c r="E95" s="49" t="s">
        <v>101</v>
      </c>
      <c r="F95" s="3"/>
      <c r="G95" s="69" t="s">
        <v>451</v>
      </c>
      <c r="I95" s="71" t="s">
        <v>441</v>
      </c>
      <c r="Q95" s="67"/>
      <c r="R95" s="67"/>
    </row>
    <row r="96" spans="3:18">
      <c r="D96" s="48">
        <v>26</v>
      </c>
      <c r="E96" s="49" t="s">
        <v>102</v>
      </c>
      <c r="F96" s="3"/>
      <c r="G96" s="69" t="s">
        <v>63</v>
      </c>
      <c r="I96" s="71" t="s">
        <v>442</v>
      </c>
      <c r="Q96" s="67"/>
      <c r="R96" s="67"/>
    </row>
    <row r="97" spans="1:21">
      <c r="D97" s="48">
        <v>27</v>
      </c>
      <c r="E97" s="49" t="s">
        <v>103</v>
      </c>
      <c r="F97" s="3"/>
      <c r="G97" s="100" t="s">
        <v>541</v>
      </c>
      <c r="I97" s="71" t="s">
        <v>417</v>
      </c>
      <c r="Q97" s="67"/>
      <c r="R97" s="67"/>
    </row>
    <row r="98" spans="1:21">
      <c r="D98" s="48">
        <v>28</v>
      </c>
      <c r="E98" s="49" t="s">
        <v>104</v>
      </c>
      <c r="F98" s="3"/>
      <c r="G98" s="69" t="s">
        <v>304</v>
      </c>
      <c r="I98" s="71" t="s">
        <v>387</v>
      </c>
      <c r="Q98" s="67"/>
      <c r="R98" s="67"/>
    </row>
    <row r="99" spans="1:21">
      <c r="D99" s="48">
        <v>29</v>
      </c>
      <c r="E99" s="49" t="s">
        <v>105</v>
      </c>
      <c r="F99" s="3"/>
      <c r="G99" s="69" t="s">
        <v>486</v>
      </c>
      <c r="I99" s="71" t="s">
        <v>433</v>
      </c>
      <c r="Q99" s="67"/>
      <c r="R99" s="67"/>
    </row>
    <row r="100" spans="1:21">
      <c r="D100" s="48">
        <v>30</v>
      </c>
      <c r="E100" s="49" t="s">
        <v>106</v>
      </c>
      <c r="F100" s="3"/>
      <c r="G100" s="69" t="s">
        <v>168</v>
      </c>
      <c r="I100" s="71" t="s">
        <v>439</v>
      </c>
      <c r="Q100" s="67"/>
      <c r="R100" s="67"/>
    </row>
    <row r="101" spans="1:21">
      <c r="D101" s="48">
        <v>31</v>
      </c>
      <c r="E101" s="50" t="s">
        <v>107</v>
      </c>
      <c r="F101" s="3"/>
      <c r="G101" s="69" t="s">
        <v>340</v>
      </c>
      <c r="I101" s="71" t="s">
        <v>418</v>
      </c>
      <c r="Q101" s="67"/>
      <c r="R101" s="67"/>
    </row>
    <row r="102" spans="1:21">
      <c r="D102" s="48" t="s">
        <v>36</v>
      </c>
      <c r="E102" s="49"/>
      <c r="F102" s="3"/>
      <c r="G102" s="100" t="s">
        <v>534</v>
      </c>
      <c r="I102" s="71" t="s">
        <v>419</v>
      </c>
      <c r="Q102" s="67"/>
      <c r="R102" s="67"/>
    </row>
    <row r="103" spans="1:21">
      <c r="F103" s="3"/>
      <c r="G103" s="69" t="s">
        <v>485</v>
      </c>
      <c r="I103" s="71" t="s">
        <v>335</v>
      </c>
      <c r="Q103" s="67"/>
      <c r="R103" s="67"/>
    </row>
    <row r="104" spans="1:21">
      <c r="F104" s="3"/>
      <c r="G104" s="69" t="s">
        <v>169</v>
      </c>
      <c r="I104" s="71" t="s">
        <v>436</v>
      </c>
      <c r="Q104" s="67"/>
      <c r="R104" s="67"/>
    </row>
    <row r="105" spans="1:21">
      <c r="F105" s="3"/>
      <c r="G105" s="69" t="s">
        <v>169</v>
      </c>
      <c r="I105" s="71" t="s">
        <v>420</v>
      </c>
      <c r="Q105" s="67"/>
      <c r="R105" s="67"/>
    </row>
    <row r="106" spans="1:21">
      <c r="F106" s="3"/>
      <c r="G106" s="69" t="s">
        <v>129</v>
      </c>
      <c r="I106" s="71" t="s">
        <v>421</v>
      </c>
      <c r="Q106" s="67"/>
      <c r="R106" s="67"/>
    </row>
    <row r="107" spans="1:21">
      <c r="F107" s="3"/>
      <c r="G107" s="69" t="s">
        <v>112</v>
      </c>
      <c r="I107" s="71" t="s">
        <v>446</v>
      </c>
      <c r="Q107" s="67"/>
      <c r="R107" s="67"/>
    </row>
    <row r="108" spans="1:21">
      <c r="F108" s="3"/>
      <c r="G108" s="69" t="s">
        <v>484</v>
      </c>
      <c r="I108" s="71" t="s">
        <v>343</v>
      </c>
      <c r="Q108" s="67"/>
      <c r="R108" s="67"/>
    </row>
    <row r="109" spans="1:21">
      <c r="F109" s="3"/>
      <c r="G109" s="69" t="s">
        <v>475</v>
      </c>
      <c r="I109" s="71" t="s">
        <v>422</v>
      </c>
      <c r="Q109" s="67"/>
      <c r="R109" s="67"/>
    </row>
    <row r="110" spans="1:21">
      <c r="F110" s="3"/>
      <c r="G110" s="69" t="s">
        <v>170</v>
      </c>
      <c r="I110" s="71" t="s">
        <v>423</v>
      </c>
      <c r="Q110" s="67"/>
      <c r="R110" s="67"/>
    </row>
    <row r="111" spans="1:21" s="34" customFormat="1">
      <c r="A111"/>
      <c r="B111"/>
      <c r="C111"/>
      <c r="D111" s="20"/>
      <c r="E111" s="16"/>
      <c r="F111" s="3"/>
      <c r="G111" s="69" t="s">
        <v>308</v>
      </c>
      <c r="H111"/>
      <c r="I111" s="71" t="s">
        <v>443</v>
      </c>
      <c r="M111" s="25"/>
      <c r="N111"/>
      <c r="O111"/>
      <c r="P111" s="8"/>
      <c r="Q111"/>
      <c r="R111"/>
      <c r="S111"/>
      <c r="T111"/>
      <c r="U111"/>
    </row>
    <row r="112" spans="1:21" s="34" customFormat="1">
      <c r="A112"/>
      <c r="B112"/>
      <c r="C112"/>
      <c r="D112" s="20"/>
      <c r="E112" s="16"/>
      <c r="F112"/>
      <c r="G112" s="69" t="s">
        <v>394</v>
      </c>
      <c r="H112"/>
      <c r="I112" s="71" t="s">
        <v>424</v>
      </c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483</v>
      </c>
      <c r="H113"/>
      <c r="I113" s="71" t="s">
        <v>384</v>
      </c>
      <c r="M113" s="25"/>
      <c r="N113"/>
      <c r="O113"/>
      <c r="P113" s="8"/>
      <c r="Q113"/>
      <c r="R113"/>
      <c r="S113"/>
      <c r="T113"/>
      <c r="U113"/>
    </row>
    <row r="114" spans="1:21" s="34" customFormat="1">
      <c r="A114"/>
      <c r="B114"/>
      <c r="C114"/>
      <c r="D114" s="20"/>
      <c r="E114" s="16"/>
      <c r="F114"/>
      <c r="G114" s="69" t="s">
        <v>284</v>
      </c>
      <c r="H114"/>
      <c r="I114" s="71" t="s">
        <v>444</v>
      </c>
      <c r="M114" s="25"/>
      <c r="N114"/>
      <c r="O114"/>
      <c r="P114" s="8"/>
      <c r="Q114"/>
      <c r="R114"/>
      <c r="S114"/>
      <c r="T114"/>
      <c r="U114"/>
    </row>
    <row r="115" spans="1:21" s="34" customFormat="1">
      <c r="A115"/>
      <c r="B115"/>
      <c r="C115"/>
      <c r="D115" s="20"/>
      <c r="E115" s="16"/>
      <c r="F115"/>
      <c r="G115" s="69" t="s">
        <v>464</v>
      </c>
      <c r="H115"/>
      <c r="I115" s="71" t="s">
        <v>425</v>
      </c>
      <c r="M115" s="25"/>
      <c r="N115"/>
      <c r="O115"/>
      <c r="P115" s="8"/>
      <c r="Q115"/>
      <c r="R115"/>
      <c r="S115"/>
      <c r="T115"/>
      <c r="U115"/>
    </row>
    <row r="116" spans="1:21" s="34" customFormat="1">
      <c r="A116"/>
      <c r="B116"/>
      <c r="C116"/>
      <c r="D116" s="20"/>
      <c r="E116" s="16"/>
      <c r="F116"/>
      <c r="G116" s="69" t="s">
        <v>470</v>
      </c>
      <c r="H116"/>
      <c r="I116" s="71" t="s">
        <v>426</v>
      </c>
      <c r="M116" s="25"/>
      <c r="N116"/>
      <c r="O116"/>
      <c r="P116" s="8"/>
      <c r="Q116"/>
      <c r="R116"/>
      <c r="S116"/>
      <c r="T116"/>
      <c r="U116"/>
    </row>
    <row r="117" spans="1:21" s="34" customFormat="1">
      <c r="A117"/>
      <c r="B117"/>
      <c r="C117"/>
      <c r="D117" s="20"/>
      <c r="E117" s="16"/>
      <c r="F117"/>
      <c r="G117" s="69" t="s">
        <v>472</v>
      </c>
      <c r="H117"/>
      <c r="I117" s="71" t="s">
        <v>427</v>
      </c>
      <c r="M117" s="25"/>
      <c r="N117"/>
      <c r="O117"/>
      <c r="P117" s="8"/>
      <c r="Q117"/>
      <c r="R117"/>
      <c r="S117"/>
      <c r="T117"/>
      <c r="U117"/>
    </row>
    <row r="118" spans="1:21" s="34" customFormat="1">
      <c r="A118"/>
      <c r="B118"/>
      <c r="C118"/>
      <c r="D118" s="20"/>
      <c r="E118" s="16"/>
      <c r="F118"/>
      <c r="G118" s="69" t="s">
        <v>171</v>
      </c>
      <c r="H118"/>
      <c r="I118" s="71" t="s">
        <v>428</v>
      </c>
      <c r="M118" s="25"/>
      <c r="N118"/>
      <c r="O118"/>
      <c r="P118" s="8"/>
      <c r="Q118"/>
      <c r="R118"/>
      <c r="S118"/>
      <c r="T118"/>
      <c r="U118"/>
    </row>
    <row r="119" spans="1:21" s="34" customFormat="1">
      <c r="A119"/>
      <c r="B119"/>
      <c r="C119"/>
      <c r="D119" s="20"/>
      <c r="E119" s="16"/>
      <c r="F119"/>
      <c r="G119" s="69" t="s">
        <v>44</v>
      </c>
      <c r="H119"/>
      <c r="I119" s="71" t="s">
        <v>429</v>
      </c>
      <c r="M119" s="25"/>
      <c r="N119"/>
      <c r="O119"/>
      <c r="P119" s="8"/>
      <c r="Q119"/>
      <c r="R119"/>
      <c r="S119"/>
      <c r="T119"/>
      <c r="U119"/>
    </row>
    <row r="120" spans="1:21" s="34" customFormat="1">
      <c r="A120"/>
      <c r="B120"/>
      <c r="C120"/>
      <c r="D120" s="20"/>
      <c r="E120" s="16"/>
      <c r="F120"/>
      <c r="G120" s="69" t="s">
        <v>172</v>
      </c>
      <c r="H120"/>
      <c r="I120" s="71" t="s">
        <v>430</v>
      </c>
      <c r="M120" s="25"/>
      <c r="N120"/>
      <c r="O120"/>
      <c r="P120" s="8"/>
      <c r="Q120"/>
      <c r="R120"/>
      <c r="S120"/>
      <c r="T120"/>
      <c r="U120"/>
    </row>
    <row r="121" spans="1:21" s="34" customFormat="1">
      <c r="A121"/>
      <c r="B121"/>
      <c r="C121"/>
      <c r="D121" s="20"/>
      <c r="E121" s="16"/>
      <c r="F121"/>
      <c r="G121" s="69" t="s">
        <v>67</v>
      </c>
      <c r="H121"/>
      <c r="I121" s="71" t="s">
        <v>431</v>
      </c>
      <c r="M121" s="25"/>
      <c r="N121"/>
      <c r="O121"/>
      <c r="P121" s="8"/>
      <c r="Q121"/>
      <c r="R121"/>
      <c r="S121"/>
      <c r="T121"/>
      <c r="U121"/>
    </row>
    <row r="122" spans="1:21" s="34" customFormat="1">
      <c r="A122"/>
      <c r="B122"/>
      <c r="C122"/>
      <c r="D122" s="20"/>
      <c r="E122" s="16"/>
      <c r="F122"/>
      <c r="G122" s="69" t="s">
        <v>173</v>
      </c>
      <c r="H122"/>
      <c r="I122" s="71" t="s">
        <v>448</v>
      </c>
      <c r="M122" s="25"/>
      <c r="N122"/>
      <c r="O122"/>
      <c r="P122" s="8"/>
      <c r="Q122"/>
      <c r="R122"/>
      <c r="S122"/>
      <c r="T122"/>
      <c r="U122"/>
    </row>
    <row r="123" spans="1:21" s="34" customFormat="1">
      <c r="A123"/>
      <c r="B123"/>
      <c r="C123"/>
      <c r="D123" s="20"/>
      <c r="E123" s="16"/>
      <c r="F123"/>
      <c r="G123" s="69" t="s">
        <v>374</v>
      </c>
      <c r="H123"/>
      <c r="I123" s="71" t="s">
        <v>378</v>
      </c>
      <c r="M123" s="25"/>
      <c r="N123"/>
      <c r="O123"/>
      <c r="P123" s="8"/>
      <c r="Q123"/>
      <c r="R123"/>
      <c r="S123"/>
      <c r="T123"/>
      <c r="U123"/>
    </row>
    <row r="124" spans="1:21" s="34" customFormat="1">
      <c r="A124"/>
      <c r="B124"/>
      <c r="C124"/>
      <c r="D124" s="20"/>
      <c r="E124" s="16"/>
      <c r="F124"/>
      <c r="G124" s="100" t="s">
        <v>561</v>
      </c>
      <c r="H124"/>
      <c r="M124" s="25"/>
      <c r="N124"/>
      <c r="O124"/>
      <c r="P124" s="8"/>
      <c r="Q124"/>
      <c r="R124"/>
      <c r="S124"/>
      <c r="T124"/>
      <c r="U124"/>
    </row>
    <row r="125" spans="1:21" s="34" customFormat="1">
      <c r="A125"/>
      <c r="B125"/>
      <c r="C125"/>
      <c r="D125" s="20"/>
      <c r="E125" s="16"/>
      <c r="F125"/>
      <c r="G125" s="69" t="s">
        <v>354</v>
      </c>
      <c r="H125"/>
      <c r="M125" s="25"/>
      <c r="N125"/>
      <c r="O125"/>
      <c r="P125" s="8"/>
      <c r="Q125"/>
      <c r="R125"/>
      <c r="S125"/>
      <c r="T125"/>
      <c r="U125"/>
    </row>
    <row r="126" spans="1:21" s="34" customFormat="1">
      <c r="A126"/>
      <c r="B126"/>
      <c r="C126"/>
      <c r="D126" s="20"/>
      <c r="E126" s="16"/>
      <c r="F126"/>
      <c r="G126" s="69" t="s">
        <v>353</v>
      </c>
      <c r="H126"/>
      <c r="M126" s="25"/>
      <c r="N126"/>
      <c r="O126"/>
      <c r="P126" s="8"/>
      <c r="Q126"/>
      <c r="R126"/>
      <c r="S126"/>
      <c r="T126"/>
      <c r="U126"/>
    </row>
    <row r="127" spans="1:21">
      <c r="D127"/>
      <c r="E127"/>
      <c r="G127" s="69" t="s">
        <v>174</v>
      </c>
      <c r="J127"/>
      <c r="K127"/>
      <c r="L127"/>
      <c r="M127"/>
      <c r="P127"/>
    </row>
    <row r="128" spans="1:21">
      <c r="D128"/>
      <c r="E128"/>
      <c r="G128" s="69" t="s">
        <v>325</v>
      </c>
      <c r="J128"/>
      <c r="K128"/>
      <c r="L128"/>
      <c r="M128"/>
      <c r="P128"/>
    </row>
    <row r="129" spans="4:16">
      <c r="D129"/>
      <c r="E129"/>
      <c r="G129" s="69" t="s">
        <v>437</v>
      </c>
      <c r="J129"/>
      <c r="K129"/>
      <c r="L129"/>
      <c r="M129"/>
      <c r="P129"/>
    </row>
    <row r="130" spans="4:16">
      <c r="D130"/>
      <c r="E130"/>
      <c r="G130" s="69" t="s">
        <v>175</v>
      </c>
      <c r="J130"/>
      <c r="K130"/>
      <c r="L130"/>
      <c r="M130"/>
      <c r="P130"/>
    </row>
    <row r="131" spans="4:16">
      <c r="D131"/>
      <c r="E131"/>
      <c r="G131" s="69" t="s">
        <v>113</v>
      </c>
      <c r="J131"/>
      <c r="K131"/>
      <c r="L131"/>
      <c r="M131"/>
      <c r="P131"/>
    </row>
    <row r="132" spans="4:16">
      <c r="D132"/>
      <c r="E132"/>
      <c r="G132" s="69" t="s">
        <v>176</v>
      </c>
      <c r="J132"/>
      <c r="K132"/>
      <c r="L132"/>
      <c r="M132"/>
      <c r="P132"/>
    </row>
    <row r="133" spans="4:16">
      <c r="D133"/>
      <c r="E133"/>
      <c r="G133" s="100" t="s">
        <v>525</v>
      </c>
      <c r="I133"/>
      <c r="J133"/>
      <c r="K133"/>
      <c r="L133"/>
      <c r="M133"/>
      <c r="P133"/>
    </row>
    <row r="134" spans="4:16">
      <c r="D134"/>
      <c r="E134"/>
      <c r="G134" s="69" t="s">
        <v>177</v>
      </c>
      <c r="I134"/>
      <c r="J134"/>
      <c r="K134"/>
      <c r="L134"/>
      <c r="M134"/>
      <c r="P134"/>
    </row>
    <row r="135" spans="4:16">
      <c r="D135"/>
      <c r="E135"/>
      <c r="G135" s="69" t="s">
        <v>55</v>
      </c>
      <c r="I135"/>
      <c r="J135"/>
      <c r="K135"/>
      <c r="L135"/>
      <c r="M135"/>
      <c r="P135"/>
    </row>
    <row r="136" spans="4:16">
      <c r="D136"/>
      <c r="E136"/>
      <c r="G136" s="69" t="s">
        <v>283</v>
      </c>
      <c r="I136"/>
      <c r="J136"/>
      <c r="K136"/>
      <c r="L136"/>
      <c r="M136"/>
      <c r="P136"/>
    </row>
    <row r="137" spans="4:16">
      <c r="D137"/>
      <c r="E137"/>
      <c r="G137" s="69" t="s">
        <v>493</v>
      </c>
      <c r="I137"/>
      <c r="J137"/>
      <c r="K137"/>
      <c r="L137"/>
      <c r="M137"/>
      <c r="P137"/>
    </row>
    <row r="138" spans="4:16">
      <c r="D138"/>
      <c r="E138"/>
      <c r="G138" s="100" t="s">
        <v>527</v>
      </c>
      <c r="I138"/>
      <c r="J138"/>
      <c r="K138"/>
      <c r="L138"/>
      <c r="M138"/>
      <c r="P138"/>
    </row>
    <row r="139" spans="4:16">
      <c r="D139"/>
      <c r="E139"/>
      <c r="G139" s="69" t="s">
        <v>15</v>
      </c>
      <c r="I139"/>
      <c r="J139"/>
      <c r="K139"/>
      <c r="L139"/>
      <c r="M139"/>
      <c r="P139"/>
    </row>
    <row r="140" spans="4:16">
      <c r="D140"/>
      <c r="E140"/>
      <c r="G140" s="69" t="s">
        <v>178</v>
      </c>
      <c r="I140"/>
      <c r="J140"/>
      <c r="K140"/>
      <c r="L140"/>
      <c r="M140"/>
      <c r="P140"/>
    </row>
    <row r="141" spans="4:16">
      <c r="D141"/>
      <c r="E141"/>
      <c r="G141" s="69" t="s">
        <v>399</v>
      </c>
      <c r="I141"/>
      <c r="J141"/>
      <c r="K141"/>
      <c r="L141"/>
      <c r="M141"/>
      <c r="P141"/>
    </row>
    <row r="142" spans="4:16">
      <c r="D142"/>
      <c r="E142"/>
      <c r="G142" s="69" t="s">
        <v>179</v>
      </c>
      <c r="I142"/>
      <c r="J142"/>
      <c r="K142"/>
      <c r="L142"/>
      <c r="M142"/>
      <c r="P142"/>
    </row>
    <row r="143" spans="4:16">
      <c r="D143"/>
      <c r="E143"/>
      <c r="G143" s="69" t="s">
        <v>68</v>
      </c>
      <c r="I143"/>
      <c r="J143"/>
      <c r="K143"/>
      <c r="L143"/>
      <c r="M143"/>
      <c r="P143"/>
    </row>
    <row r="144" spans="4:16">
      <c r="D144"/>
      <c r="E144"/>
      <c r="G144" s="69" t="s">
        <v>490</v>
      </c>
      <c r="I144"/>
      <c r="J144"/>
      <c r="K144"/>
      <c r="L144"/>
      <c r="M144"/>
      <c r="P144"/>
    </row>
    <row r="145" spans="4:16">
      <c r="D145"/>
      <c r="E145"/>
      <c r="G145" s="69" t="s">
        <v>491</v>
      </c>
      <c r="I145"/>
      <c r="J145"/>
      <c r="K145"/>
      <c r="L145"/>
      <c r="M145"/>
      <c r="P145"/>
    </row>
    <row r="146" spans="4:16">
      <c r="D146"/>
      <c r="E146"/>
      <c r="G146" s="69" t="s">
        <v>492</v>
      </c>
      <c r="I146"/>
      <c r="J146"/>
      <c r="K146"/>
      <c r="L146"/>
      <c r="M146"/>
      <c r="P146"/>
    </row>
    <row r="147" spans="4:16">
      <c r="D147"/>
      <c r="E147"/>
      <c r="G147" s="69" t="s">
        <v>334</v>
      </c>
      <c r="I147"/>
      <c r="J147"/>
      <c r="K147"/>
      <c r="L147"/>
      <c r="M147"/>
      <c r="P147"/>
    </row>
    <row r="148" spans="4:16">
      <c r="D148"/>
      <c r="E148"/>
      <c r="G148" s="69" t="s">
        <v>477</v>
      </c>
      <c r="I148"/>
      <c r="J148"/>
      <c r="K148"/>
      <c r="L148"/>
      <c r="M148"/>
      <c r="P148"/>
    </row>
    <row r="149" spans="4:16">
      <c r="D149"/>
      <c r="E149"/>
      <c r="G149" s="69" t="s">
        <v>478</v>
      </c>
      <c r="I149"/>
      <c r="J149"/>
      <c r="K149"/>
      <c r="L149"/>
      <c r="M149"/>
      <c r="P149"/>
    </row>
    <row r="150" spans="4:16">
      <c r="D150"/>
      <c r="E150"/>
      <c r="G150" s="69" t="s">
        <v>180</v>
      </c>
      <c r="I150"/>
      <c r="J150"/>
      <c r="K150"/>
      <c r="L150"/>
      <c r="M150"/>
      <c r="P150"/>
    </row>
    <row r="151" spans="4:16">
      <c r="D151"/>
      <c r="E151"/>
      <c r="G151" s="69" t="s">
        <v>479</v>
      </c>
      <c r="I151"/>
      <c r="J151"/>
      <c r="K151"/>
      <c r="L151"/>
      <c r="M151"/>
      <c r="P151"/>
    </row>
    <row r="152" spans="4:16">
      <c r="D152"/>
      <c r="E152"/>
      <c r="G152" s="69" t="s">
        <v>182</v>
      </c>
      <c r="I152"/>
      <c r="J152"/>
      <c r="K152"/>
      <c r="L152"/>
      <c r="M152"/>
      <c r="P152"/>
    </row>
    <row r="153" spans="4:16">
      <c r="D153"/>
      <c r="E153"/>
      <c r="G153" s="69" t="s">
        <v>480</v>
      </c>
      <c r="I153"/>
      <c r="J153"/>
      <c r="K153"/>
      <c r="L153"/>
      <c r="M153"/>
      <c r="P153"/>
    </row>
    <row r="154" spans="4:16">
      <c r="D154"/>
      <c r="E154"/>
      <c r="G154" s="69" t="s">
        <v>59</v>
      </c>
      <c r="I154"/>
      <c r="J154"/>
      <c r="K154"/>
      <c r="L154"/>
      <c r="M154"/>
      <c r="P154"/>
    </row>
    <row r="155" spans="4:16">
      <c r="D155"/>
      <c r="E155"/>
      <c r="G155" s="69" t="s">
        <v>456</v>
      </c>
      <c r="I155"/>
      <c r="J155"/>
      <c r="K155"/>
      <c r="L155"/>
      <c r="M155"/>
      <c r="P155"/>
    </row>
    <row r="156" spans="4:16">
      <c r="D156"/>
      <c r="E156"/>
      <c r="G156" s="69" t="s">
        <v>328</v>
      </c>
      <c r="I156"/>
      <c r="J156"/>
      <c r="K156"/>
      <c r="L156"/>
      <c r="M156"/>
      <c r="P156"/>
    </row>
    <row r="157" spans="4:16">
      <c r="D157"/>
      <c r="E157"/>
      <c r="G157" s="69" t="s">
        <v>319</v>
      </c>
      <c r="I157"/>
      <c r="J157"/>
      <c r="K157"/>
      <c r="L157"/>
      <c r="M157"/>
      <c r="P157"/>
    </row>
    <row r="158" spans="4:16">
      <c r="D158"/>
      <c r="E158"/>
      <c r="G158" s="69" t="s">
        <v>272</v>
      </c>
      <c r="I158"/>
      <c r="J158"/>
      <c r="K158"/>
      <c r="L158"/>
      <c r="M158"/>
      <c r="P158"/>
    </row>
    <row r="159" spans="4:16">
      <c r="D159"/>
      <c r="E159"/>
      <c r="G159" s="69" t="s">
        <v>462</v>
      </c>
      <c r="I159"/>
      <c r="J159"/>
      <c r="K159"/>
      <c r="L159"/>
      <c r="M159"/>
      <c r="P159"/>
    </row>
    <row r="160" spans="4:16">
      <c r="D160"/>
      <c r="E160"/>
      <c r="G160" s="69" t="s">
        <v>183</v>
      </c>
      <c r="I160"/>
      <c r="J160"/>
      <c r="K160"/>
      <c r="L160"/>
      <c r="M160"/>
      <c r="P160"/>
    </row>
    <row r="161" spans="4:16">
      <c r="D161"/>
      <c r="E161"/>
      <c r="G161" s="69" t="s">
        <v>184</v>
      </c>
      <c r="I161"/>
      <c r="J161"/>
      <c r="K161"/>
      <c r="L161"/>
      <c r="M161"/>
      <c r="P161"/>
    </row>
    <row r="162" spans="4:16">
      <c r="D162"/>
      <c r="E162"/>
      <c r="G162" s="69" t="s">
        <v>312</v>
      </c>
      <c r="I162"/>
      <c r="J162"/>
      <c r="K162"/>
      <c r="L162"/>
      <c r="M162"/>
      <c r="P162"/>
    </row>
    <row r="163" spans="4:16">
      <c r="D163"/>
      <c r="E163"/>
      <c r="G163" s="69" t="s">
        <v>369</v>
      </c>
      <c r="I163"/>
      <c r="J163"/>
      <c r="K163"/>
      <c r="L163"/>
      <c r="M163"/>
      <c r="P163"/>
    </row>
    <row r="164" spans="4:16">
      <c r="D164"/>
      <c r="E164"/>
      <c r="G164" s="69" t="s">
        <v>185</v>
      </c>
      <c r="I164"/>
      <c r="J164"/>
      <c r="K164"/>
      <c r="L164"/>
      <c r="M164"/>
      <c r="P164"/>
    </row>
    <row r="165" spans="4:16">
      <c r="D165"/>
      <c r="E165"/>
      <c r="G165" s="69" t="s">
        <v>186</v>
      </c>
      <c r="I165"/>
      <c r="J165"/>
      <c r="K165"/>
      <c r="L165"/>
      <c r="M165"/>
      <c r="P165"/>
    </row>
    <row r="166" spans="4:16">
      <c r="D166"/>
      <c r="E166"/>
      <c r="G166" s="69" t="s">
        <v>357</v>
      </c>
      <c r="I166"/>
      <c r="J166"/>
      <c r="K166"/>
      <c r="L166"/>
      <c r="M166"/>
      <c r="P166"/>
    </row>
    <row r="167" spans="4:16">
      <c r="D167"/>
      <c r="E167"/>
      <c r="G167" s="69" t="s">
        <v>332</v>
      </c>
      <c r="I167"/>
      <c r="J167"/>
      <c r="K167"/>
      <c r="L167"/>
      <c r="M167"/>
      <c r="P167"/>
    </row>
    <row r="168" spans="4:16">
      <c r="D168"/>
      <c r="E168"/>
      <c r="G168" s="69" t="s">
        <v>121</v>
      </c>
      <c r="I168"/>
      <c r="J168"/>
      <c r="K168"/>
      <c r="L168"/>
      <c r="M168"/>
      <c r="P168"/>
    </row>
    <row r="169" spans="4:16">
      <c r="D169"/>
      <c r="E169"/>
      <c r="G169" s="69" t="s">
        <v>187</v>
      </c>
      <c r="I169"/>
      <c r="J169"/>
      <c r="K169"/>
      <c r="L169"/>
      <c r="M169"/>
      <c r="P169"/>
    </row>
    <row r="170" spans="4:16">
      <c r="D170"/>
      <c r="E170"/>
      <c r="G170" s="69" t="s">
        <v>188</v>
      </c>
      <c r="I170"/>
      <c r="J170"/>
      <c r="K170"/>
      <c r="L170"/>
      <c r="M170"/>
      <c r="P170"/>
    </row>
    <row r="171" spans="4:16">
      <c r="D171"/>
      <c r="E171"/>
      <c r="G171" s="69" t="s">
        <v>126</v>
      </c>
      <c r="I171"/>
      <c r="J171"/>
      <c r="K171"/>
      <c r="L171"/>
      <c r="M171"/>
      <c r="P171"/>
    </row>
    <row r="172" spans="4:16">
      <c r="D172"/>
      <c r="E172"/>
      <c r="G172" s="69" t="s">
        <v>360</v>
      </c>
      <c r="I172"/>
      <c r="J172"/>
      <c r="K172"/>
      <c r="L172"/>
      <c r="M172"/>
      <c r="P172"/>
    </row>
    <row r="173" spans="4:16">
      <c r="D173"/>
      <c r="E173"/>
      <c r="G173" s="69" t="s">
        <v>47</v>
      </c>
      <c r="I173"/>
      <c r="J173"/>
      <c r="K173"/>
      <c r="L173"/>
      <c r="M173"/>
      <c r="P173"/>
    </row>
    <row r="174" spans="4:16">
      <c r="D174"/>
      <c r="E174"/>
      <c r="G174" s="69" t="s">
        <v>189</v>
      </c>
      <c r="I174"/>
      <c r="J174"/>
      <c r="K174"/>
      <c r="L174"/>
      <c r="M174"/>
      <c r="P174"/>
    </row>
    <row r="175" spans="4:16">
      <c r="D175"/>
      <c r="E175"/>
      <c r="G175" s="69" t="s">
        <v>119</v>
      </c>
      <c r="I175"/>
      <c r="J175"/>
      <c r="K175"/>
      <c r="L175"/>
      <c r="M175"/>
      <c r="P175"/>
    </row>
    <row r="176" spans="4:16">
      <c r="D176"/>
      <c r="E176"/>
      <c r="G176" s="69" t="s">
        <v>60</v>
      </c>
      <c r="I176"/>
      <c r="J176"/>
      <c r="K176"/>
      <c r="L176"/>
      <c r="M176"/>
      <c r="P176"/>
    </row>
    <row r="177" spans="4:16">
      <c r="D177"/>
      <c r="E177"/>
      <c r="G177" s="69" t="s">
        <v>190</v>
      </c>
      <c r="I177"/>
      <c r="J177"/>
      <c r="K177"/>
      <c r="L177"/>
      <c r="M177"/>
      <c r="P177"/>
    </row>
    <row r="178" spans="4:16">
      <c r="D178"/>
      <c r="E178"/>
      <c r="G178" s="69" t="s">
        <v>391</v>
      </c>
      <c r="I178"/>
      <c r="J178"/>
      <c r="K178"/>
      <c r="L178"/>
      <c r="M178"/>
      <c r="P178"/>
    </row>
    <row r="179" spans="4:16">
      <c r="D179"/>
      <c r="E179"/>
      <c r="G179" s="100" t="s">
        <v>548</v>
      </c>
      <c r="I179"/>
      <c r="J179"/>
      <c r="K179"/>
      <c r="L179"/>
      <c r="M179"/>
      <c r="P179"/>
    </row>
    <row r="180" spans="4:16">
      <c r="D180"/>
      <c r="E180"/>
      <c r="G180" s="69" t="s">
        <v>191</v>
      </c>
      <c r="I180"/>
      <c r="J180"/>
      <c r="K180"/>
      <c r="L180"/>
      <c r="M180"/>
      <c r="P180"/>
    </row>
    <row r="181" spans="4:16">
      <c r="D181"/>
      <c r="E181"/>
      <c r="G181" s="69" t="s">
        <v>289</v>
      </c>
      <c r="I181"/>
      <c r="J181"/>
      <c r="K181"/>
      <c r="L181"/>
      <c r="M181"/>
      <c r="P181"/>
    </row>
    <row r="182" spans="4:16">
      <c r="D182"/>
      <c r="E182"/>
      <c r="G182" s="69" t="s">
        <v>288</v>
      </c>
      <c r="I182"/>
      <c r="J182"/>
      <c r="K182"/>
      <c r="L182"/>
      <c r="M182"/>
      <c r="P182"/>
    </row>
    <row r="183" spans="4:16">
      <c r="D183"/>
      <c r="E183"/>
      <c r="G183" s="69" t="s">
        <v>290</v>
      </c>
      <c r="I183"/>
      <c r="J183"/>
      <c r="K183"/>
      <c r="L183"/>
      <c r="M183"/>
      <c r="P183"/>
    </row>
    <row r="184" spans="4:16">
      <c r="D184"/>
      <c r="E184"/>
      <c r="G184" s="69" t="s">
        <v>344</v>
      </c>
      <c r="I184"/>
      <c r="J184"/>
      <c r="K184"/>
      <c r="L184"/>
      <c r="M184"/>
      <c r="P184"/>
    </row>
    <row r="185" spans="4:16">
      <c r="D185"/>
      <c r="E185"/>
      <c r="G185" s="69" t="s">
        <v>192</v>
      </c>
      <c r="I185"/>
      <c r="J185"/>
      <c r="K185"/>
      <c r="L185"/>
      <c r="M185"/>
      <c r="P185"/>
    </row>
    <row r="186" spans="4:16">
      <c r="D186"/>
      <c r="E186"/>
      <c r="G186" s="69" t="s">
        <v>300</v>
      </c>
      <c r="I186"/>
      <c r="J186"/>
      <c r="K186"/>
      <c r="L186"/>
      <c r="M186"/>
      <c r="P186"/>
    </row>
    <row r="187" spans="4:16">
      <c r="D187"/>
      <c r="E187"/>
      <c r="G187" s="69" t="s">
        <v>193</v>
      </c>
      <c r="I187"/>
      <c r="J187"/>
      <c r="K187"/>
      <c r="L187"/>
      <c r="M187"/>
      <c r="P187"/>
    </row>
    <row r="188" spans="4:16">
      <c r="D188"/>
      <c r="E188"/>
      <c r="G188" s="69" t="s">
        <v>194</v>
      </c>
      <c r="I188"/>
      <c r="J188"/>
      <c r="K188"/>
      <c r="L188"/>
      <c r="M188"/>
      <c r="P188"/>
    </row>
    <row r="189" spans="4:16">
      <c r="D189"/>
      <c r="E189"/>
      <c r="G189" s="69" t="s">
        <v>195</v>
      </c>
      <c r="I189"/>
      <c r="J189"/>
      <c r="K189"/>
      <c r="L189"/>
      <c r="M189"/>
      <c r="P189"/>
    </row>
    <row r="190" spans="4:16">
      <c r="D190"/>
      <c r="E190"/>
      <c r="G190" s="69" t="s">
        <v>294</v>
      </c>
      <c r="I190"/>
      <c r="J190"/>
      <c r="K190"/>
      <c r="L190"/>
      <c r="M190"/>
      <c r="P190"/>
    </row>
    <row r="191" spans="4:16">
      <c r="D191"/>
      <c r="E191"/>
      <c r="G191" s="69" t="s">
        <v>349</v>
      </c>
      <c r="I191"/>
      <c r="J191"/>
      <c r="K191"/>
      <c r="L191"/>
      <c r="M191"/>
      <c r="P191"/>
    </row>
    <row r="192" spans="4:16">
      <c r="D192"/>
      <c r="E192"/>
      <c r="G192" s="69" t="s">
        <v>273</v>
      </c>
      <c r="I192"/>
      <c r="J192"/>
      <c r="K192"/>
      <c r="L192"/>
      <c r="M192"/>
      <c r="P192"/>
    </row>
    <row r="193" spans="4:16">
      <c r="D193"/>
      <c r="E193"/>
      <c r="G193" s="69" t="s">
        <v>339</v>
      </c>
      <c r="I193"/>
      <c r="J193"/>
      <c r="K193"/>
      <c r="L193"/>
      <c r="M193"/>
      <c r="P193"/>
    </row>
    <row r="194" spans="4:16">
      <c r="D194"/>
      <c r="E194"/>
      <c r="G194" s="69" t="s">
        <v>196</v>
      </c>
      <c r="I194"/>
      <c r="J194"/>
      <c r="K194"/>
      <c r="L194"/>
      <c r="M194"/>
      <c r="P194"/>
    </row>
    <row r="195" spans="4:16">
      <c r="D195"/>
      <c r="E195"/>
      <c r="G195" s="69" t="s">
        <v>197</v>
      </c>
      <c r="I195"/>
      <c r="J195"/>
      <c r="K195"/>
      <c r="L195"/>
      <c r="M195"/>
      <c r="P195"/>
    </row>
    <row r="196" spans="4:16">
      <c r="D196"/>
      <c r="E196"/>
      <c r="G196" s="69" t="s">
        <v>198</v>
      </c>
      <c r="I196"/>
      <c r="J196"/>
      <c r="K196"/>
      <c r="L196"/>
      <c r="M196"/>
      <c r="P196"/>
    </row>
    <row r="197" spans="4:16">
      <c r="D197"/>
      <c r="E197"/>
      <c r="G197" s="69" t="s">
        <v>338</v>
      </c>
      <c r="I197"/>
      <c r="J197"/>
      <c r="K197"/>
      <c r="L197"/>
      <c r="M197"/>
      <c r="P197"/>
    </row>
    <row r="198" spans="4:16">
      <c r="D198"/>
      <c r="E198"/>
      <c r="G198" s="69" t="s">
        <v>199</v>
      </c>
      <c r="I198"/>
      <c r="J198"/>
      <c r="K198"/>
      <c r="L198"/>
      <c r="M198"/>
      <c r="P198"/>
    </row>
    <row r="199" spans="4:16">
      <c r="D199"/>
      <c r="E199"/>
      <c r="G199" s="69" t="s">
        <v>73</v>
      </c>
      <c r="I199"/>
      <c r="J199"/>
      <c r="K199"/>
      <c r="L199"/>
      <c r="M199"/>
      <c r="P199"/>
    </row>
    <row r="200" spans="4:16">
      <c r="D200"/>
      <c r="E200"/>
      <c r="G200" s="69" t="s">
        <v>200</v>
      </c>
      <c r="I200"/>
      <c r="J200"/>
      <c r="K200"/>
      <c r="L200"/>
      <c r="M200"/>
      <c r="P200"/>
    </row>
    <row r="201" spans="4:16">
      <c r="D201"/>
      <c r="E201"/>
      <c r="G201" s="69" t="s">
        <v>37</v>
      </c>
      <c r="I201"/>
      <c r="J201"/>
      <c r="K201"/>
      <c r="L201"/>
      <c r="M201"/>
      <c r="P201"/>
    </row>
    <row r="202" spans="4:16">
      <c r="D202"/>
      <c r="E202"/>
      <c r="G202" s="69" t="s">
        <v>46</v>
      </c>
      <c r="I202"/>
      <c r="J202"/>
      <c r="K202"/>
      <c r="L202"/>
      <c r="M202"/>
      <c r="P202"/>
    </row>
    <row r="203" spans="4:16">
      <c r="D203"/>
      <c r="E203"/>
      <c r="G203" s="69" t="s">
        <v>386</v>
      </c>
      <c r="I203"/>
      <c r="J203"/>
      <c r="K203"/>
      <c r="L203"/>
      <c r="M203"/>
      <c r="P203"/>
    </row>
    <row r="204" spans="4:16">
      <c r="D204"/>
      <c r="E204"/>
      <c r="G204" s="69" t="s">
        <v>201</v>
      </c>
      <c r="I204"/>
      <c r="J204"/>
      <c r="K204"/>
      <c r="L204"/>
      <c r="M204"/>
      <c r="P204"/>
    </row>
    <row r="205" spans="4:16">
      <c r="D205"/>
      <c r="E205"/>
      <c r="G205" s="69" t="s">
        <v>202</v>
      </c>
      <c r="I205"/>
      <c r="J205"/>
      <c r="K205"/>
      <c r="L205"/>
      <c r="M205"/>
      <c r="P205"/>
    </row>
    <row r="206" spans="4:16">
      <c r="D206"/>
      <c r="E206"/>
      <c r="G206" s="69" t="s">
        <v>203</v>
      </c>
      <c r="I206"/>
      <c r="J206"/>
      <c r="K206"/>
      <c r="L206"/>
      <c r="M206"/>
      <c r="P206"/>
    </row>
    <row r="207" spans="4:16">
      <c r="D207"/>
      <c r="E207"/>
      <c r="G207" s="69" t="s">
        <v>118</v>
      </c>
      <c r="I207"/>
      <c r="J207"/>
      <c r="K207"/>
      <c r="L207"/>
      <c r="M207"/>
      <c r="P207"/>
    </row>
    <row r="208" spans="4:16">
      <c r="D208"/>
      <c r="E208"/>
      <c r="G208" s="100" t="s">
        <v>560</v>
      </c>
      <c r="I208"/>
      <c r="J208"/>
      <c r="K208"/>
      <c r="L208"/>
      <c r="M208"/>
      <c r="P208"/>
    </row>
    <row r="209" spans="4:16">
      <c r="D209"/>
      <c r="E209"/>
      <c r="G209" s="69" t="s">
        <v>66</v>
      </c>
      <c r="I209"/>
      <c r="J209"/>
      <c r="K209"/>
      <c r="L209"/>
      <c r="M209"/>
      <c r="P209"/>
    </row>
    <row r="210" spans="4:16">
      <c r="D210"/>
      <c r="E210"/>
      <c r="G210" s="69" t="s">
        <v>66</v>
      </c>
      <c r="I210"/>
      <c r="J210"/>
      <c r="K210"/>
      <c r="L210"/>
      <c r="M210"/>
      <c r="P210"/>
    </row>
    <row r="211" spans="4:16">
      <c r="D211"/>
      <c r="E211"/>
      <c r="G211" s="69" t="s">
        <v>395</v>
      </c>
      <c r="I211"/>
      <c r="J211"/>
      <c r="K211"/>
      <c r="L211"/>
      <c r="M211"/>
      <c r="P211"/>
    </row>
    <row r="212" spans="4:16">
      <c r="D212"/>
      <c r="E212"/>
      <c r="G212" s="69" t="s">
        <v>204</v>
      </c>
      <c r="I212"/>
      <c r="J212"/>
      <c r="K212"/>
      <c r="L212"/>
      <c r="M212"/>
      <c r="P212"/>
    </row>
    <row r="213" spans="4:16">
      <c r="D213"/>
      <c r="E213"/>
      <c r="G213" s="69" t="s">
        <v>474</v>
      </c>
      <c r="I213"/>
      <c r="J213"/>
      <c r="K213"/>
      <c r="L213"/>
      <c r="M213"/>
      <c r="P213"/>
    </row>
    <row r="214" spans="4:16">
      <c r="D214"/>
      <c r="E214"/>
      <c r="G214" s="69" t="s">
        <v>348</v>
      </c>
      <c r="I214"/>
      <c r="J214"/>
      <c r="K214"/>
      <c r="L214"/>
      <c r="M214"/>
      <c r="P214"/>
    </row>
    <row r="215" spans="4:16">
      <c r="D215"/>
      <c r="E215"/>
      <c r="G215" s="69" t="s">
        <v>58</v>
      </c>
      <c r="I215"/>
      <c r="J215"/>
      <c r="K215"/>
      <c r="L215"/>
      <c r="M215"/>
      <c r="P215"/>
    </row>
    <row r="216" spans="4:16">
      <c r="D216"/>
      <c r="E216"/>
      <c r="G216" s="69" t="s">
        <v>481</v>
      </c>
      <c r="I216"/>
      <c r="J216"/>
      <c r="K216"/>
      <c r="L216"/>
      <c r="M216"/>
      <c r="P216"/>
    </row>
    <row r="217" spans="4:16">
      <c r="D217"/>
      <c r="E217"/>
      <c r="G217" s="69" t="s">
        <v>468</v>
      </c>
      <c r="I217"/>
      <c r="J217"/>
      <c r="K217"/>
      <c r="L217"/>
      <c r="M217"/>
      <c r="P217"/>
    </row>
    <row r="218" spans="4:16">
      <c r="D218"/>
      <c r="E218"/>
      <c r="G218" s="69" t="s">
        <v>469</v>
      </c>
      <c r="I218"/>
      <c r="J218"/>
      <c r="K218"/>
      <c r="L218"/>
      <c r="M218"/>
      <c r="P218"/>
    </row>
    <row r="219" spans="4:16">
      <c r="D219"/>
      <c r="E219"/>
      <c r="G219" s="69" t="s">
        <v>488</v>
      </c>
      <c r="I219"/>
      <c r="J219"/>
      <c r="K219"/>
      <c r="L219"/>
      <c r="M219"/>
      <c r="P219"/>
    </row>
    <row r="220" spans="4:16">
      <c r="D220"/>
      <c r="E220"/>
      <c r="G220" s="69" t="s">
        <v>459</v>
      </c>
      <c r="I220"/>
      <c r="J220"/>
      <c r="K220"/>
      <c r="L220"/>
      <c r="M220"/>
      <c r="P220"/>
    </row>
    <row r="221" spans="4:16">
      <c r="D221"/>
      <c r="E221"/>
      <c r="G221" s="69" t="s">
        <v>460</v>
      </c>
      <c r="I221"/>
      <c r="J221"/>
      <c r="K221"/>
      <c r="L221"/>
      <c r="M221"/>
      <c r="P221"/>
    </row>
    <row r="222" spans="4:16">
      <c r="D222"/>
      <c r="E222"/>
      <c r="G222" s="69" t="s">
        <v>205</v>
      </c>
      <c r="I222"/>
      <c r="J222"/>
      <c r="K222"/>
      <c r="L222"/>
      <c r="M222"/>
      <c r="P222"/>
    </row>
    <row r="223" spans="4:16">
      <c r="D223"/>
      <c r="E223"/>
      <c r="G223" s="69" t="s">
        <v>205</v>
      </c>
      <c r="I223"/>
      <c r="J223"/>
      <c r="K223"/>
      <c r="L223"/>
      <c r="M223"/>
      <c r="P223"/>
    </row>
    <row r="224" spans="4:16">
      <c r="D224"/>
      <c r="E224"/>
      <c r="G224" s="69" t="s">
        <v>206</v>
      </c>
      <c r="I224"/>
      <c r="J224"/>
      <c r="K224"/>
      <c r="L224"/>
      <c r="M224"/>
      <c r="P224"/>
    </row>
    <row r="225" spans="4:16">
      <c r="D225"/>
      <c r="E225"/>
      <c r="G225" s="69" t="s">
        <v>114</v>
      </c>
      <c r="I225"/>
      <c r="J225"/>
      <c r="K225"/>
      <c r="L225"/>
      <c r="M225"/>
      <c r="P225"/>
    </row>
    <row r="226" spans="4:16">
      <c r="D226"/>
      <c r="E226"/>
      <c r="G226" s="69" t="s">
        <v>405</v>
      </c>
      <c r="I226"/>
      <c r="J226"/>
      <c r="K226"/>
      <c r="L226"/>
      <c r="M226"/>
      <c r="P226"/>
    </row>
    <row r="227" spans="4:16">
      <c r="D227"/>
      <c r="E227"/>
      <c r="G227" s="69" t="s">
        <v>295</v>
      </c>
      <c r="I227"/>
      <c r="J227"/>
      <c r="K227"/>
      <c r="L227"/>
      <c r="M227"/>
      <c r="P227"/>
    </row>
    <row r="228" spans="4:16">
      <c r="D228"/>
      <c r="E228"/>
      <c r="G228" s="69" t="s">
        <v>291</v>
      </c>
      <c r="I228"/>
      <c r="J228"/>
      <c r="K228"/>
      <c r="L228"/>
      <c r="M228"/>
      <c r="P228"/>
    </row>
    <row r="229" spans="4:16">
      <c r="D229"/>
      <c r="E229"/>
      <c r="G229" s="69" t="s">
        <v>482</v>
      </c>
      <c r="I229"/>
      <c r="J229"/>
      <c r="K229"/>
      <c r="L229"/>
      <c r="M229"/>
      <c r="P229"/>
    </row>
    <row r="230" spans="4:16">
      <c r="D230"/>
      <c r="E230"/>
      <c r="G230" s="69" t="s">
        <v>159</v>
      </c>
      <c r="I230"/>
      <c r="J230"/>
      <c r="K230"/>
      <c r="L230"/>
      <c r="M230"/>
      <c r="P230"/>
    </row>
    <row r="231" spans="4:16">
      <c r="D231"/>
      <c r="E231"/>
      <c r="G231" s="69" t="s">
        <v>207</v>
      </c>
      <c r="I231"/>
      <c r="J231"/>
      <c r="K231"/>
      <c r="L231"/>
      <c r="M231"/>
      <c r="P231"/>
    </row>
    <row r="232" spans="4:16">
      <c r="D232"/>
      <c r="E232"/>
      <c r="G232" s="69" t="s">
        <v>208</v>
      </c>
      <c r="I232"/>
      <c r="J232"/>
      <c r="K232"/>
      <c r="L232"/>
      <c r="M232"/>
      <c r="P232"/>
    </row>
    <row r="233" spans="4:16">
      <c r="D233"/>
      <c r="E233"/>
      <c r="G233" s="100" t="s">
        <v>557</v>
      </c>
      <c r="I233"/>
      <c r="J233"/>
      <c r="K233"/>
      <c r="L233"/>
      <c r="M233"/>
      <c r="P233"/>
    </row>
    <row r="234" spans="4:16">
      <c r="D234"/>
      <c r="E234"/>
      <c r="G234" s="69" t="s">
        <v>296</v>
      </c>
      <c r="I234"/>
      <c r="J234"/>
      <c r="K234"/>
      <c r="L234"/>
      <c r="M234"/>
      <c r="P234"/>
    </row>
    <row r="235" spans="4:16">
      <c r="D235"/>
      <c r="E235"/>
      <c r="G235" s="69" t="s">
        <v>74</v>
      </c>
      <c r="I235"/>
      <c r="J235"/>
      <c r="K235"/>
      <c r="L235"/>
      <c r="M235"/>
      <c r="P235"/>
    </row>
    <row r="236" spans="4:16">
      <c r="D236"/>
      <c r="E236"/>
      <c r="G236" s="69" t="s">
        <v>297</v>
      </c>
      <c r="I236"/>
      <c r="J236"/>
      <c r="K236"/>
      <c r="L236"/>
      <c r="M236"/>
      <c r="P236"/>
    </row>
    <row r="237" spans="4:16">
      <c r="D237"/>
      <c r="E237"/>
      <c r="G237" s="69" t="s">
        <v>396</v>
      </c>
      <c r="I237"/>
      <c r="J237"/>
      <c r="K237"/>
      <c r="L237"/>
      <c r="M237"/>
      <c r="P237"/>
    </row>
    <row r="238" spans="4:16">
      <c r="D238"/>
      <c r="E238"/>
      <c r="G238" s="69" t="s">
        <v>111</v>
      </c>
      <c r="I238"/>
      <c r="J238"/>
      <c r="K238"/>
      <c r="L238"/>
      <c r="M238"/>
      <c r="P238"/>
    </row>
    <row r="239" spans="4:16">
      <c r="D239"/>
      <c r="E239"/>
      <c r="G239" s="69" t="s">
        <v>476</v>
      </c>
      <c r="I239"/>
      <c r="J239"/>
      <c r="K239"/>
      <c r="L239"/>
      <c r="M239"/>
      <c r="P239"/>
    </row>
    <row r="240" spans="4:16">
      <c r="D240"/>
      <c r="E240"/>
      <c r="G240" s="69" t="s">
        <v>342</v>
      </c>
      <c r="I240"/>
      <c r="J240"/>
      <c r="K240"/>
      <c r="L240"/>
      <c r="M240"/>
      <c r="P240"/>
    </row>
    <row r="241" spans="4:16">
      <c r="D241"/>
      <c r="E241"/>
      <c r="G241" s="69" t="s">
        <v>365</v>
      </c>
      <c r="I241"/>
      <c r="J241"/>
      <c r="K241"/>
      <c r="L241"/>
      <c r="M241"/>
      <c r="P241"/>
    </row>
    <row r="242" spans="4:16">
      <c r="D242"/>
      <c r="E242"/>
      <c r="G242" s="69" t="s">
        <v>364</v>
      </c>
      <c r="I242"/>
      <c r="J242"/>
      <c r="K242"/>
      <c r="L242"/>
      <c r="M242"/>
      <c r="P242"/>
    </row>
    <row r="243" spans="4:16">
      <c r="D243"/>
      <c r="E243"/>
      <c r="G243" s="69" t="s">
        <v>209</v>
      </c>
      <c r="I243"/>
      <c r="J243"/>
      <c r="K243"/>
      <c r="L243"/>
      <c r="M243"/>
      <c r="P243"/>
    </row>
    <row r="244" spans="4:16">
      <c r="D244"/>
      <c r="E244"/>
      <c r="G244" s="69" t="s">
        <v>210</v>
      </c>
      <c r="I244"/>
      <c r="J244"/>
      <c r="K244"/>
      <c r="L244"/>
      <c r="M244"/>
      <c r="P244"/>
    </row>
    <row r="245" spans="4:16">
      <c r="D245"/>
      <c r="E245"/>
      <c r="G245" s="69" t="s">
        <v>211</v>
      </c>
      <c r="I245"/>
      <c r="J245"/>
      <c r="K245"/>
      <c r="L245"/>
      <c r="M245"/>
      <c r="P245"/>
    </row>
    <row r="246" spans="4:16">
      <c r="D246"/>
      <c r="E246"/>
      <c r="G246" s="69" t="s">
        <v>315</v>
      </c>
      <c r="I246"/>
      <c r="J246"/>
      <c r="K246"/>
      <c r="L246"/>
      <c r="M246"/>
      <c r="P246"/>
    </row>
    <row r="247" spans="4:16">
      <c r="D247"/>
      <c r="E247"/>
      <c r="G247" s="69" t="s">
        <v>313</v>
      </c>
      <c r="I247"/>
      <c r="J247"/>
      <c r="K247"/>
      <c r="L247"/>
      <c r="M247"/>
      <c r="P247"/>
    </row>
    <row r="248" spans="4:16">
      <c r="D248"/>
      <c r="E248"/>
      <c r="G248" s="69" t="s">
        <v>314</v>
      </c>
      <c r="I248"/>
      <c r="J248"/>
      <c r="K248"/>
      <c r="L248"/>
      <c r="M248"/>
      <c r="P248"/>
    </row>
    <row r="249" spans="4:16">
      <c r="D249"/>
      <c r="E249"/>
      <c r="G249" s="69" t="s">
        <v>160</v>
      </c>
      <c r="I249"/>
      <c r="J249"/>
      <c r="K249"/>
      <c r="L249"/>
      <c r="M249"/>
      <c r="P249"/>
    </row>
    <row r="250" spans="4:16">
      <c r="D250"/>
      <c r="E250"/>
      <c r="G250" s="69" t="s">
        <v>69</v>
      </c>
      <c r="I250"/>
      <c r="J250"/>
      <c r="K250"/>
      <c r="L250"/>
      <c r="M250"/>
      <c r="P250"/>
    </row>
    <row r="251" spans="4:16">
      <c r="D251"/>
      <c r="E251"/>
      <c r="G251" s="69" t="s">
        <v>212</v>
      </c>
      <c r="I251"/>
      <c r="J251"/>
      <c r="K251"/>
      <c r="L251"/>
      <c r="M251"/>
      <c r="P251"/>
    </row>
    <row r="252" spans="4:16">
      <c r="D252"/>
      <c r="E252"/>
      <c r="G252" s="69" t="s">
        <v>316</v>
      </c>
      <c r="I252"/>
      <c r="J252"/>
      <c r="K252"/>
      <c r="L252"/>
      <c r="M252"/>
      <c r="P252"/>
    </row>
    <row r="253" spans="4:16">
      <c r="D253"/>
      <c r="E253"/>
      <c r="G253" s="69" t="s">
        <v>389</v>
      </c>
      <c r="I253"/>
      <c r="J253"/>
      <c r="K253"/>
      <c r="L253"/>
      <c r="M253"/>
      <c r="P253"/>
    </row>
    <row r="254" spans="4:16">
      <c r="D254"/>
      <c r="E254"/>
      <c r="G254" s="69" t="s">
        <v>310</v>
      </c>
      <c r="I254"/>
      <c r="J254"/>
      <c r="K254"/>
      <c r="L254"/>
      <c r="M254"/>
      <c r="P254"/>
    </row>
    <row r="255" spans="4:16">
      <c r="D255"/>
      <c r="E255"/>
      <c r="G255" s="69" t="s">
        <v>307</v>
      </c>
      <c r="I255"/>
      <c r="J255"/>
      <c r="K255"/>
      <c r="L255"/>
      <c r="M255"/>
      <c r="P255"/>
    </row>
    <row r="256" spans="4:16">
      <c r="D256"/>
      <c r="E256"/>
      <c r="G256" s="69" t="s">
        <v>213</v>
      </c>
      <c r="I256"/>
      <c r="J256"/>
      <c r="K256"/>
      <c r="L256"/>
      <c r="M256"/>
      <c r="P256"/>
    </row>
    <row r="257" spans="4:16">
      <c r="D257"/>
      <c r="E257"/>
      <c r="G257" s="100" t="s">
        <v>558</v>
      </c>
      <c r="I257"/>
      <c r="J257"/>
      <c r="K257"/>
      <c r="L257"/>
      <c r="M257"/>
      <c r="P257"/>
    </row>
    <row r="258" spans="4:16">
      <c r="D258"/>
      <c r="E258"/>
      <c r="G258" s="100" t="s">
        <v>522</v>
      </c>
      <c r="I258"/>
      <c r="J258"/>
      <c r="K258"/>
      <c r="L258"/>
      <c r="M258"/>
      <c r="P258"/>
    </row>
    <row r="259" spans="4:16">
      <c r="D259"/>
      <c r="E259"/>
      <c r="G259" s="69" t="s">
        <v>49</v>
      </c>
      <c r="I259"/>
      <c r="J259"/>
      <c r="K259"/>
      <c r="L259"/>
      <c r="M259"/>
      <c r="P259"/>
    </row>
    <row r="260" spans="4:16">
      <c r="D260"/>
      <c r="E260"/>
      <c r="G260" s="69" t="s">
        <v>302</v>
      </c>
      <c r="I260"/>
      <c r="J260"/>
      <c r="K260"/>
      <c r="L260"/>
      <c r="M260"/>
      <c r="P260"/>
    </row>
    <row r="261" spans="4:16">
      <c r="D261"/>
      <c r="E261"/>
      <c r="G261" s="69" t="s">
        <v>120</v>
      </c>
      <c r="I261"/>
      <c r="J261"/>
      <c r="K261"/>
      <c r="L261"/>
      <c r="M261"/>
      <c r="P261"/>
    </row>
    <row r="262" spans="4:16">
      <c r="D262"/>
      <c r="E262"/>
      <c r="G262" s="69" t="s">
        <v>214</v>
      </c>
      <c r="I262"/>
      <c r="J262"/>
      <c r="K262"/>
      <c r="L262"/>
      <c r="M262"/>
      <c r="P262"/>
    </row>
    <row r="263" spans="4:16">
      <c r="D263"/>
      <c r="E263"/>
      <c r="G263" s="69" t="s">
        <v>65</v>
      </c>
      <c r="I263"/>
      <c r="J263"/>
      <c r="K263"/>
      <c r="L263"/>
      <c r="M263"/>
      <c r="P263"/>
    </row>
    <row r="264" spans="4:16">
      <c r="D264"/>
      <c r="E264"/>
      <c r="G264" s="69" t="s">
        <v>215</v>
      </c>
      <c r="I264"/>
      <c r="J264"/>
      <c r="K264"/>
      <c r="L264"/>
      <c r="M264"/>
      <c r="P264"/>
    </row>
    <row r="265" spans="4:16">
      <c r="D265"/>
      <c r="E265"/>
      <c r="G265" s="69" t="s">
        <v>216</v>
      </c>
      <c r="I265"/>
      <c r="J265"/>
      <c r="K265"/>
      <c r="L265"/>
      <c r="M265"/>
      <c r="P265"/>
    </row>
    <row r="266" spans="4:16">
      <c r="D266"/>
      <c r="E266"/>
      <c r="G266" s="69" t="s">
        <v>64</v>
      </c>
      <c r="I266"/>
      <c r="J266"/>
      <c r="K266"/>
      <c r="L266"/>
      <c r="M266"/>
      <c r="P266"/>
    </row>
    <row r="267" spans="4:16">
      <c r="D267"/>
      <c r="E267"/>
      <c r="G267" s="69" t="s">
        <v>217</v>
      </c>
      <c r="I267"/>
      <c r="J267"/>
      <c r="K267"/>
      <c r="L267"/>
      <c r="M267"/>
      <c r="P267"/>
    </row>
    <row r="268" spans="4:16">
      <c r="D268"/>
      <c r="E268"/>
      <c r="G268" s="69" t="s">
        <v>115</v>
      </c>
      <c r="I268"/>
      <c r="J268"/>
      <c r="K268"/>
      <c r="L268"/>
      <c r="M268"/>
      <c r="P268"/>
    </row>
    <row r="269" spans="4:16">
      <c r="D269"/>
      <c r="E269"/>
      <c r="G269" s="69" t="s">
        <v>496</v>
      </c>
      <c r="I269"/>
      <c r="J269"/>
      <c r="K269"/>
      <c r="L269"/>
      <c r="M269"/>
      <c r="P269"/>
    </row>
    <row r="270" spans="4:16">
      <c r="D270"/>
      <c r="E270"/>
      <c r="G270" s="69" t="s">
        <v>401</v>
      </c>
      <c r="I270"/>
      <c r="J270"/>
      <c r="K270"/>
      <c r="L270"/>
      <c r="M270"/>
      <c r="P270"/>
    </row>
    <row r="271" spans="4:16">
      <c r="D271"/>
      <c r="E271"/>
      <c r="G271" s="69" t="s">
        <v>29</v>
      </c>
      <c r="I271"/>
      <c r="J271"/>
      <c r="K271"/>
      <c r="L271"/>
      <c r="M271"/>
      <c r="P271"/>
    </row>
    <row r="272" spans="4:16">
      <c r="D272"/>
      <c r="E272"/>
      <c r="G272" s="69" t="s">
        <v>218</v>
      </c>
      <c r="I272"/>
      <c r="J272"/>
      <c r="K272"/>
      <c r="L272"/>
      <c r="M272"/>
      <c r="P272"/>
    </row>
    <row r="273" spans="4:16">
      <c r="D273"/>
      <c r="E273"/>
      <c r="G273" s="69" t="s">
        <v>327</v>
      </c>
      <c r="I273"/>
      <c r="J273"/>
      <c r="K273"/>
      <c r="L273"/>
      <c r="M273"/>
      <c r="P273"/>
    </row>
    <row r="274" spans="4:16">
      <c r="D274"/>
      <c r="E274"/>
      <c r="G274" s="69" t="s">
        <v>219</v>
      </c>
      <c r="I274"/>
      <c r="J274"/>
      <c r="K274"/>
      <c r="L274"/>
      <c r="M274"/>
      <c r="P274"/>
    </row>
    <row r="275" spans="4:16">
      <c r="D275"/>
      <c r="E275"/>
      <c r="G275" s="69" t="s">
        <v>56</v>
      </c>
      <c r="I275"/>
      <c r="J275"/>
      <c r="K275"/>
      <c r="L275"/>
      <c r="M275"/>
      <c r="P275"/>
    </row>
    <row r="276" spans="4:16">
      <c r="D276"/>
      <c r="E276"/>
      <c r="G276" s="69" t="s">
        <v>157</v>
      </c>
      <c r="I276"/>
      <c r="J276"/>
      <c r="K276"/>
      <c r="L276"/>
      <c r="M276"/>
      <c r="P276"/>
    </row>
    <row r="277" spans="4:16">
      <c r="D277"/>
      <c r="E277"/>
      <c r="G277" s="69" t="s">
        <v>397</v>
      </c>
      <c r="I277"/>
      <c r="J277"/>
      <c r="K277"/>
      <c r="L277"/>
      <c r="M277"/>
      <c r="P277"/>
    </row>
    <row r="278" spans="4:16">
      <c r="D278"/>
      <c r="E278"/>
      <c r="G278" s="100" t="s">
        <v>556</v>
      </c>
      <c r="I278"/>
      <c r="J278"/>
      <c r="K278"/>
      <c r="L278"/>
      <c r="M278"/>
      <c r="P278"/>
    </row>
    <row r="279" spans="4:16">
      <c r="D279"/>
      <c r="E279"/>
      <c r="G279" s="69" t="s">
        <v>457</v>
      </c>
      <c r="I279"/>
      <c r="J279"/>
      <c r="K279"/>
      <c r="L279"/>
      <c r="M279"/>
      <c r="P279"/>
    </row>
    <row r="280" spans="4:16">
      <c r="D280"/>
      <c r="E280"/>
      <c r="G280" s="69" t="s">
        <v>220</v>
      </c>
      <c r="I280"/>
      <c r="J280"/>
      <c r="K280"/>
      <c r="L280"/>
      <c r="M280"/>
      <c r="P280"/>
    </row>
    <row r="281" spans="4:16">
      <c r="D281"/>
      <c r="E281"/>
      <c r="G281" s="69" t="s">
        <v>158</v>
      </c>
      <c r="I281"/>
      <c r="J281"/>
      <c r="K281"/>
      <c r="L281"/>
      <c r="M281"/>
      <c r="P281"/>
    </row>
    <row r="282" spans="4:16">
      <c r="D282"/>
      <c r="E282"/>
      <c r="G282" s="69" t="s">
        <v>467</v>
      </c>
      <c r="I282"/>
      <c r="J282"/>
      <c r="K282"/>
      <c r="L282"/>
      <c r="M282"/>
      <c r="P282"/>
    </row>
    <row r="283" spans="4:16">
      <c r="D283"/>
      <c r="E283"/>
      <c r="G283" s="69" t="s">
        <v>303</v>
      </c>
      <c r="I283"/>
      <c r="J283"/>
      <c r="K283"/>
      <c r="L283"/>
      <c r="M283"/>
      <c r="P283"/>
    </row>
    <row r="284" spans="4:16">
      <c r="D284"/>
      <c r="E284"/>
      <c r="G284" s="69" t="s">
        <v>221</v>
      </c>
      <c r="I284"/>
      <c r="J284"/>
      <c r="K284"/>
      <c r="L284"/>
      <c r="M284"/>
      <c r="P284"/>
    </row>
    <row r="285" spans="4:16">
      <c r="D285"/>
      <c r="E285"/>
      <c r="G285" s="69" t="s">
        <v>306</v>
      </c>
      <c r="I285"/>
      <c r="J285"/>
      <c r="K285"/>
      <c r="L285"/>
      <c r="M285"/>
      <c r="P285"/>
    </row>
    <row r="286" spans="4:16">
      <c r="D286"/>
      <c r="E286"/>
      <c r="G286" s="69" t="s">
        <v>299</v>
      </c>
      <c r="I286"/>
      <c r="J286"/>
      <c r="K286"/>
      <c r="L286"/>
      <c r="M286"/>
      <c r="P286"/>
    </row>
    <row r="287" spans="4:16">
      <c r="D287"/>
      <c r="E287"/>
      <c r="G287" s="69" t="s">
        <v>222</v>
      </c>
      <c r="I287"/>
      <c r="J287"/>
      <c r="K287"/>
      <c r="L287"/>
      <c r="M287"/>
      <c r="P287"/>
    </row>
    <row r="288" spans="4:16">
      <c r="D288"/>
      <c r="E288"/>
      <c r="G288" s="69" t="s">
        <v>27</v>
      </c>
      <c r="I288"/>
      <c r="J288"/>
      <c r="K288"/>
      <c r="L288"/>
      <c r="M288"/>
      <c r="P288"/>
    </row>
    <row r="289" spans="4:16">
      <c r="D289"/>
      <c r="E289"/>
      <c r="G289" s="69" t="s">
        <v>336</v>
      </c>
      <c r="I289"/>
      <c r="J289"/>
      <c r="K289"/>
      <c r="L289"/>
      <c r="M289"/>
      <c r="P289"/>
    </row>
    <row r="290" spans="4:16">
      <c r="D290"/>
      <c r="E290"/>
      <c r="G290" s="100" t="s">
        <v>523</v>
      </c>
      <c r="I290"/>
      <c r="J290"/>
      <c r="K290"/>
      <c r="L290"/>
      <c r="M290"/>
      <c r="P290"/>
    </row>
    <row r="291" spans="4:16">
      <c r="D291"/>
      <c r="E291"/>
      <c r="G291" s="69" t="s">
        <v>70</v>
      </c>
      <c r="I291"/>
      <c r="J291"/>
      <c r="K291"/>
      <c r="L291"/>
      <c r="M291"/>
      <c r="P291"/>
    </row>
    <row r="292" spans="4:16">
      <c r="D292"/>
      <c r="E292"/>
      <c r="G292" s="69" t="s">
        <v>333</v>
      </c>
      <c r="I292"/>
      <c r="J292"/>
      <c r="K292"/>
      <c r="L292"/>
      <c r="M292"/>
      <c r="P292"/>
    </row>
    <row r="293" spans="4:16">
      <c r="D293"/>
      <c r="E293"/>
      <c r="G293" s="69" t="s">
        <v>54</v>
      </c>
      <c r="I293"/>
      <c r="J293"/>
      <c r="K293"/>
      <c r="L293"/>
      <c r="M293"/>
      <c r="P293"/>
    </row>
    <row r="294" spans="4:16">
      <c r="D294"/>
      <c r="E294"/>
      <c r="G294" s="69" t="s">
        <v>61</v>
      </c>
      <c r="I294"/>
      <c r="J294"/>
      <c r="K294"/>
      <c r="L294"/>
      <c r="M294"/>
      <c r="P294"/>
    </row>
    <row r="295" spans="4:16">
      <c r="D295"/>
      <c r="E295"/>
      <c r="G295" s="69" t="s">
        <v>223</v>
      </c>
      <c r="I295"/>
      <c r="J295"/>
      <c r="K295"/>
      <c r="L295"/>
      <c r="M295"/>
      <c r="P295"/>
    </row>
    <row r="296" spans="4:16">
      <c r="D296"/>
      <c r="E296"/>
      <c r="G296" s="69" t="s">
        <v>326</v>
      </c>
      <c r="I296"/>
      <c r="J296"/>
      <c r="K296"/>
      <c r="L296"/>
      <c r="M296"/>
      <c r="P296"/>
    </row>
    <row r="297" spans="4:16">
      <c r="D297"/>
      <c r="E297"/>
      <c r="G297" s="69" t="s">
        <v>366</v>
      </c>
      <c r="I297"/>
      <c r="J297"/>
      <c r="K297"/>
      <c r="L297"/>
      <c r="M297"/>
      <c r="P297"/>
    </row>
    <row r="298" spans="4:16">
      <c r="D298"/>
      <c r="E298"/>
      <c r="G298" s="100" t="s">
        <v>526</v>
      </c>
      <c r="I298"/>
      <c r="J298"/>
      <c r="K298"/>
      <c r="L298"/>
      <c r="M298"/>
      <c r="P298"/>
    </row>
    <row r="299" spans="4:16">
      <c r="D299"/>
      <c r="E299"/>
      <c r="G299" s="69" t="s">
        <v>298</v>
      </c>
      <c r="I299"/>
      <c r="J299"/>
      <c r="K299"/>
      <c r="L299"/>
      <c r="M299"/>
      <c r="P299"/>
    </row>
    <row r="300" spans="4:16">
      <c r="D300"/>
      <c r="E300"/>
      <c r="G300" s="100" t="s">
        <v>551</v>
      </c>
      <c r="I300"/>
      <c r="J300"/>
      <c r="K300"/>
      <c r="L300"/>
      <c r="M300"/>
      <c r="P300"/>
    </row>
    <row r="301" spans="4:16">
      <c r="D301"/>
      <c r="E301"/>
      <c r="G301" s="69" t="s">
        <v>25</v>
      </c>
      <c r="I301"/>
      <c r="J301"/>
      <c r="K301"/>
      <c r="L301"/>
      <c r="M301"/>
      <c r="P301"/>
    </row>
    <row r="302" spans="4:16">
      <c r="D302"/>
      <c r="E302"/>
      <c r="G302" s="69" t="s">
        <v>224</v>
      </c>
      <c r="I302"/>
      <c r="J302"/>
      <c r="K302"/>
      <c r="L302"/>
      <c r="M302"/>
      <c r="P302"/>
    </row>
    <row r="303" spans="4:16">
      <c r="D303"/>
      <c r="E303"/>
      <c r="G303" s="69" t="s">
        <v>224</v>
      </c>
      <c r="I303"/>
      <c r="J303"/>
      <c r="K303"/>
      <c r="L303"/>
      <c r="M303"/>
      <c r="P303"/>
    </row>
    <row r="304" spans="4:16">
      <c r="D304"/>
      <c r="E304"/>
      <c r="G304" s="69" t="s">
        <v>371</v>
      </c>
      <c r="I304"/>
      <c r="J304"/>
      <c r="K304"/>
      <c r="L304"/>
      <c r="M304"/>
      <c r="P304"/>
    </row>
    <row r="305" spans="4:16">
      <c r="D305"/>
      <c r="E305"/>
      <c r="G305" s="69" t="s">
        <v>372</v>
      </c>
      <c r="I305"/>
      <c r="J305"/>
      <c r="K305"/>
      <c r="L305"/>
      <c r="M305"/>
      <c r="P305"/>
    </row>
    <row r="306" spans="4:16">
      <c r="D306"/>
      <c r="E306"/>
      <c r="G306" s="69" t="s">
        <v>282</v>
      </c>
      <c r="I306"/>
      <c r="J306"/>
      <c r="K306"/>
      <c r="L306"/>
      <c r="M306"/>
      <c r="P306"/>
    </row>
    <row r="307" spans="4:16">
      <c r="D307"/>
      <c r="E307"/>
      <c r="G307" s="69" t="s">
        <v>225</v>
      </c>
      <c r="I307"/>
      <c r="J307"/>
      <c r="K307"/>
      <c r="L307"/>
      <c r="M307"/>
      <c r="P307"/>
    </row>
    <row r="308" spans="4:16">
      <c r="D308"/>
      <c r="E308"/>
      <c r="G308" s="69" t="s">
        <v>57</v>
      </c>
      <c r="I308"/>
      <c r="J308"/>
      <c r="K308"/>
      <c r="L308"/>
      <c r="M308"/>
      <c r="P308"/>
    </row>
    <row r="309" spans="4:16">
      <c r="D309"/>
      <c r="E309"/>
      <c r="G309" s="69" t="s">
        <v>317</v>
      </c>
      <c r="I309"/>
      <c r="J309"/>
      <c r="K309"/>
      <c r="L309"/>
      <c r="M309"/>
      <c r="P309"/>
    </row>
    <row r="310" spans="4:16">
      <c r="D310"/>
      <c r="E310"/>
      <c r="G310" s="69" t="s">
        <v>363</v>
      </c>
      <c r="I310"/>
      <c r="J310"/>
      <c r="K310"/>
      <c r="L310"/>
      <c r="M310"/>
      <c r="P310"/>
    </row>
    <row r="311" spans="4:16">
      <c r="D311"/>
      <c r="E311"/>
      <c r="G311" s="69" t="s">
        <v>226</v>
      </c>
      <c r="I311"/>
      <c r="J311"/>
      <c r="K311"/>
      <c r="L311"/>
      <c r="M311"/>
      <c r="P311"/>
    </row>
    <row r="312" spans="4:16">
      <c r="D312"/>
      <c r="E312"/>
      <c r="G312" s="100" t="s">
        <v>555</v>
      </c>
      <c r="I312"/>
      <c r="J312"/>
      <c r="K312"/>
      <c r="L312"/>
      <c r="M312"/>
      <c r="P312"/>
    </row>
    <row r="313" spans="4:16">
      <c r="D313"/>
      <c r="E313"/>
      <c r="G313" s="69" t="s">
        <v>62</v>
      </c>
      <c r="I313"/>
      <c r="J313"/>
      <c r="K313"/>
      <c r="L313"/>
      <c r="M313"/>
      <c r="P313"/>
    </row>
    <row r="314" spans="4:16">
      <c r="D314"/>
      <c r="E314"/>
      <c r="G314" s="69" t="s">
        <v>28</v>
      </c>
      <c r="I314"/>
      <c r="J314"/>
      <c r="K314"/>
      <c r="L314"/>
      <c r="M314"/>
      <c r="P314"/>
    </row>
    <row r="315" spans="4:16">
      <c r="D315"/>
      <c r="E315"/>
      <c r="G315" s="69" t="s">
        <v>227</v>
      </c>
      <c r="I315"/>
      <c r="J315"/>
      <c r="K315"/>
      <c r="L315"/>
      <c r="M315"/>
      <c r="P315"/>
    </row>
    <row r="316" spans="4:16">
      <c r="D316"/>
      <c r="E316"/>
      <c r="G316" s="69" t="s">
        <v>452</v>
      </c>
      <c r="I316"/>
      <c r="J316"/>
      <c r="K316"/>
      <c r="L316"/>
      <c r="M316"/>
      <c r="P316"/>
    </row>
    <row r="317" spans="4:16">
      <c r="D317"/>
      <c r="E317"/>
      <c r="G317" s="69" t="s">
        <v>34</v>
      </c>
      <c r="I317"/>
      <c r="J317"/>
      <c r="K317"/>
      <c r="L317"/>
      <c r="M317"/>
      <c r="P317"/>
    </row>
    <row r="318" spans="4:16">
      <c r="D318"/>
      <c r="E318"/>
      <c r="G318" s="69" t="s">
        <v>329</v>
      </c>
      <c r="I318"/>
      <c r="J318"/>
      <c r="K318"/>
      <c r="L318"/>
      <c r="M318"/>
      <c r="P318"/>
    </row>
    <row r="319" spans="4:16">
      <c r="D319"/>
      <c r="E319"/>
      <c r="G319" s="69" t="s">
        <v>228</v>
      </c>
      <c r="I319"/>
      <c r="J319"/>
      <c r="K319"/>
      <c r="L319"/>
      <c r="M319"/>
      <c r="P319"/>
    </row>
    <row r="320" spans="4:16">
      <c r="D320"/>
      <c r="E320"/>
      <c r="G320" s="100" t="s">
        <v>550</v>
      </c>
      <c r="I320"/>
      <c r="J320"/>
      <c r="K320"/>
      <c r="L320"/>
      <c r="M320"/>
      <c r="P320"/>
    </row>
    <row r="321" spans="4:16">
      <c r="D321"/>
      <c r="E321"/>
      <c r="G321" s="69" t="s">
        <v>461</v>
      </c>
      <c r="I321"/>
      <c r="J321"/>
      <c r="K321"/>
      <c r="L321"/>
      <c r="M321"/>
      <c r="P321"/>
    </row>
    <row r="322" spans="4:16">
      <c r="D322"/>
      <c r="E322"/>
      <c r="G322" s="69" t="s">
        <v>229</v>
      </c>
      <c r="I322"/>
      <c r="J322"/>
      <c r="K322"/>
      <c r="L322"/>
      <c r="M322"/>
      <c r="P322"/>
    </row>
    <row r="323" spans="4:16">
      <c r="D323"/>
      <c r="E323"/>
      <c r="G323" s="69" t="s">
        <v>110</v>
      </c>
      <c r="I323"/>
      <c r="J323"/>
      <c r="K323"/>
      <c r="L323"/>
      <c r="M323"/>
      <c r="P323"/>
    </row>
    <row r="324" spans="4:16">
      <c r="D324"/>
      <c r="E324"/>
      <c r="G324" s="69" t="s">
        <v>346</v>
      </c>
      <c r="I324"/>
      <c r="J324"/>
      <c r="K324"/>
      <c r="L324"/>
      <c r="M324"/>
      <c r="P324"/>
    </row>
    <row r="325" spans="4:16">
      <c r="D325"/>
      <c r="E325"/>
      <c r="G325" s="69" t="s">
        <v>398</v>
      </c>
      <c r="I325"/>
      <c r="J325"/>
      <c r="K325"/>
      <c r="L325"/>
      <c r="M325"/>
      <c r="P325"/>
    </row>
    <row r="326" spans="4:16">
      <c r="D326"/>
      <c r="E326"/>
      <c r="G326" s="69" t="s">
        <v>347</v>
      </c>
      <c r="I326"/>
      <c r="J326"/>
      <c r="K326"/>
      <c r="L326"/>
      <c r="M326"/>
      <c r="P326"/>
    </row>
    <row r="327" spans="4:16">
      <c r="D327"/>
      <c r="E327"/>
      <c r="G327" s="69" t="s">
        <v>454</v>
      </c>
      <c r="I327"/>
      <c r="J327"/>
      <c r="K327"/>
      <c r="L327"/>
      <c r="M327"/>
      <c r="P327"/>
    </row>
    <row r="328" spans="4:16">
      <c r="D328"/>
      <c r="E328"/>
      <c r="G328" s="69" t="s">
        <v>455</v>
      </c>
      <c r="I328"/>
      <c r="J328"/>
      <c r="K328"/>
      <c r="L328"/>
      <c r="M328"/>
      <c r="P328"/>
    </row>
    <row r="329" spans="4:16">
      <c r="D329"/>
      <c r="E329"/>
      <c r="G329" s="69" t="s">
        <v>230</v>
      </c>
      <c r="I329"/>
      <c r="J329"/>
      <c r="K329"/>
      <c r="L329"/>
      <c r="M329"/>
      <c r="P329"/>
    </row>
    <row r="330" spans="4:16">
      <c r="D330"/>
      <c r="E330"/>
      <c r="G330" s="69" t="s">
        <v>458</v>
      </c>
      <c r="I330"/>
      <c r="J330"/>
      <c r="K330"/>
      <c r="L330"/>
      <c r="M330"/>
      <c r="P330"/>
    </row>
    <row r="331" spans="4:16">
      <c r="D331"/>
      <c r="E331"/>
      <c r="G331" s="69" t="s">
        <v>231</v>
      </c>
      <c r="I331"/>
      <c r="J331"/>
      <c r="K331"/>
      <c r="L331"/>
      <c r="M331"/>
      <c r="P331"/>
    </row>
    <row r="332" spans="4:16">
      <c r="D332"/>
      <c r="E332"/>
      <c r="G332" s="69" t="s">
        <v>232</v>
      </c>
      <c r="I332"/>
      <c r="J332"/>
      <c r="K332"/>
      <c r="L332"/>
      <c r="M332"/>
      <c r="P332"/>
    </row>
    <row r="333" spans="4:16">
      <c r="D333"/>
      <c r="E333"/>
      <c r="G333" s="69" t="s">
        <v>233</v>
      </c>
      <c r="I333"/>
      <c r="J333"/>
      <c r="K333"/>
      <c r="L333"/>
      <c r="M333"/>
      <c r="P333"/>
    </row>
    <row r="334" spans="4:16">
      <c r="D334"/>
      <c r="E334"/>
      <c r="G334" s="69" t="s">
        <v>234</v>
      </c>
      <c r="I334"/>
      <c r="J334"/>
      <c r="K334"/>
      <c r="L334"/>
      <c r="M334"/>
      <c r="P334"/>
    </row>
    <row r="335" spans="4:16">
      <c r="D335"/>
      <c r="E335"/>
      <c r="G335" s="69" t="s">
        <v>235</v>
      </c>
      <c r="I335"/>
      <c r="J335"/>
      <c r="K335"/>
      <c r="L335"/>
      <c r="M335"/>
      <c r="P335"/>
    </row>
    <row r="336" spans="4:16">
      <c r="D336"/>
      <c r="E336"/>
      <c r="G336" s="69" t="s">
        <v>236</v>
      </c>
      <c r="I336"/>
      <c r="J336"/>
      <c r="K336"/>
      <c r="L336"/>
      <c r="M336"/>
      <c r="P336"/>
    </row>
    <row r="337" spans="4:16">
      <c r="D337"/>
      <c r="E337"/>
      <c r="G337" s="69" t="s">
        <v>286</v>
      </c>
      <c r="I337"/>
      <c r="J337"/>
      <c r="K337"/>
      <c r="L337"/>
      <c r="M337"/>
      <c r="P337"/>
    </row>
    <row r="338" spans="4:16">
      <c r="D338"/>
      <c r="E338"/>
      <c r="G338" s="69" t="s">
        <v>237</v>
      </c>
      <c r="I338"/>
      <c r="J338"/>
      <c r="K338"/>
      <c r="L338"/>
      <c r="M338"/>
      <c r="P338"/>
    </row>
    <row r="339" spans="4:16">
      <c r="D339"/>
      <c r="E339"/>
      <c r="G339" s="69" t="s">
        <v>323</v>
      </c>
      <c r="I339"/>
      <c r="J339"/>
      <c r="K339"/>
      <c r="L339"/>
      <c r="M339"/>
      <c r="P339"/>
    </row>
    <row r="340" spans="4:16">
      <c r="D340"/>
      <c r="E340"/>
      <c r="G340" s="69" t="s">
        <v>238</v>
      </c>
      <c r="I340"/>
      <c r="J340"/>
      <c r="K340"/>
      <c r="L340"/>
      <c r="M340"/>
      <c r="P340"/>
    </row>
    <row r="341" spans="4:16">
      <c r="D341"/>
      <c r="E341"/>
      <c r="G341" s="69" t="s">
        <v>320</v>
      </c>
      <c r="I341"/>
      <c r="J341"/>
      <c r="K341"/>
      <c r="L341"/>
      <c r="M341"/>
      <c r="P341"/>
    </row>
    <row r="342" spans="4:16">
      <c r="D342"/>
      <c r="E342"/>
      <c r="G342" s="69" t="s">
        <v>324</v>
      </c>
      <c r="I342"/>
      <c r="J342"/>
      <c r="K342"/>
      <c r="L342"/>
      <c r="M342"/>
      <c r="P342"/>
    </row>
    <row r="343" spans="4:16">
      <c r="D343"/>
      <c r="E343"/>
      <c r="G343" s="69" t="s">
        <v>322</v>
      </c>
      <c r="I343"/>
      <c r="J343"/>
      <c r="K343"/>
      <c r="L343"/>
      <c r="M343"/>
      <c r="P343"/>
    </row>
    <row r="344" spans="4:16">
      <c r="D344"/>
      <c r="E344"/>
      <c r="G344" s="69" t="s">
        <v>321</v>
      </c>
      <c r="I344"/>
      <c r="J344"/>
      <c r="K344"/>
      <c r="L344"/>
      <c r="M344"/>
      <c r="P344"/>
    </row>
    <row r="345" spans="4:16">
      <c r="D345"/>
      <c r="E345"/>
      <c r="G345" s="69" t="s">
        <v>274</v>
      </c>
      <c r="I345"/>
      <c r="J345"/>
      <c r="K345"/>
      <c r="L345"/>
      <c r="M345"/>
      <c r="P345"/>
    </row>
    <row r="346" spans="4:16">
      <c r="D346"/>
      <c r="E346"/>
      <c r="G346" s="69" t="s">
        <v>390</v>
      </c>
      <c r="I346"/>
      <c r="J346"/>
      <c r="K346"/>
      <c r="L346"/>
      <c r="M346"/>
      <c r="P346"/>
    </row>
    <row r="347" spans="4:16">
      <c r="D347"/>
      <c r="E347"/>
      <c r="G347" s="69" t="s">
        <v>116</v>
      </c>
      <c r="I347"/>
      <c r="J347"/>
      <c r="K347"/>
      <c r="L347"/>
      <c r="M347"/>
      <c r="P347"/>
    </row>
    <row r="348" spans="4:16">
      <c r="D348"/>
      <c r="E348"/>
      <c r="G348" s="69" t="s">
        <v>239</v>
      </c>
      <c r="I348"/>
      <c r="J348"/>
      <c r="K348"/>
      <c r="L348"/>
      <c r="M348"/>
      <c r="P348"/>
    </row>
    <row r="349" spans="4:16">
      <c r="D349"/>
      <c r="E349"/>
      <c r="G349" s="69" t="s">
        <v>240</v>
      </c>
      <c r="I349"/>
      <c r="J349"/>
      <c r="K349"/>
      <c r="L349"/>
      <c r="M349"/>
      <c r="P349"/>
    </row>
    <row r="350" spans="4:16">
      <c r="D350"/>
      <c r="E350"/>
      <c r="G350" s="100" t="s">
        <v>524</v>
      </c>
      <c r="I350"/>
      <c r="J350"/>
      <c r="K350"/>
      <c r="L350"/>
      <c r="M350"/>
      <c r="P350"/>
    </row>
    <row r="351" spans="4:16">
      <c r="D351"/>
      <c r="E351"/>
      <c r="G351" s="69" t="s">
        <v>241</v>
      </c>
      <c r="I351"/>
      <c r="J351"/>
      <c r="K351"/>
      <c r="L351"/>
      <c r="M351"/>
      <c r="P351"/>
    </row>
    <row r="352" spans="4:16">
      <c r="D352"/>
      <c r="E352"/>
      <c r="G352" s="69" t="s">
        <v>26</v>
      </c>
      <c r="I352"/>
      <c r="J352"/>
      <c r="K352"/>
      <c r="L352"/>
      <c r="M352"/>
      <c r="P352"/>
    </row>
    <row r="353" spans="4:16">
      <c r="D353"/>
      <c r="E353"/>
      <c r="G353" s="69" t="s">
        <v>71</v>
      </c>
      <c r="I353"/>
      <c r="J353"/>
      <c r="K353"/>
      <c r="L353"/>
      <c r="M353"/>
      <c r="P353"/>
    </row>
    <row r="354" spans="4:16">
      <c r="D354"/>
      <c r="E354"/>
      <c r="G354" s="69" t="s">
        <v>123</v>
      </c>
      <c r="I354"/>
      <c r="J354"/>
      <c r="K354"/>
      <c r="L354"/>
      <c r="M354"/>
      <c r="P354"/>
    </row>
    <row r="355" spans="4:16">
      <c r="D355"/>
      <c r="E355"/>
      <c r="G355" s="69" t="s">
        <v>42</v>
      </c>
      <c r="I355"/>
      <c r="J355"/>
      <c r="K355"/>
      <c r="L355"/>
      <c r="M355"/>
      <c r="P355"/>
    </row>
    <row r="356" spans="4:16">
      <c r="D356"/>
      <c r="E356"/>
      <c r="G356" s="69" t="s">
        <v>373</v>
      </c>
      <c r="I356"/>
      <c r="J356"/>
      <c r="K356"/>
      <c r="L356"/>
      <c r="M356"/>
      <c r="P356"/>
    </row>
    <row r="357" spans="4:16">
      <c r="D357"/>
      <c r="E357"/>
      <c r="G357" s="69" t="s">
        <v>43</v>
      </c>
      <c r="I357"/>
      <c r="J357"/>
      <c r="K357"/>
      <c r="L357"/>
      <c r="M357"/>
      <c r="P357"/>
    </row>
    <row r="358" spans="4:16">
      <c r="D358"/>
      <c r="E358"/>
      <c r="G358" s="69" t="s">
        <v>242</v>
      </c>
      <c r="I358"/>
      <c r="J358"/>
      <c r="K358"/>
      <c r="L358"/>
      <c r="M358"/>
      <c r="P358"/>
    </row>
    <row r="359" spans="4:16">
      <c r="D359"/>
      <c r="E359"/>
      <c r="G359" s="69" t="s">
        <v>393</v>
      </c>
      <c r="I359"/>
      <c r="J359"/>
      <c r="K359"/>
      <c r="L359"/>
      <c r="M359"/>
      <c r="P359"/>
    </row>
    <row r="360" spans="4:16">
      <c r="D360"/>
      <c r="E360"/>
      <c r="G360" s="100" t="s">
        <v>542</v>
      </c>
      <c r="I360"/>
      <c r="J360"/>
      <c r="K360"/>
      <c r="L360"/>
      <c r="M360"/>
      <c r="P360"/>
    </row>
    <row r="361" spans="4:16">
      <c r="D361"/>
      <c r="E361"/>
      <c r="G361" s="100" t="s">
        <v>531</v>
      </c>
      <c r="I361"/>
      <c r="J361"/>
      <c r="K361"/>
      <c r="L361"/>
      <c r="M361"/>
      <c r="P361"/>
    </row>
    <row r="362" spans="4:16">
      <c r="D362"/>
      <c r="E362"/>
      <c r="G362" s="100" t="s">
        <v>539</v>
      </c>
      <c r="I362"/>
      <c r="J362"/>
      <c r="K362"/>
      <c r="L362"/>
      <c r="M362"/>
      <c r="P362"/>
    </row>
    <row r="363" spans="4:16">
      <c r="D363"/>
      <c r="E363"/>
      <c r="G363" s="100" t="s">
        <v>532</v>
      </c>
      <c r="I363"/>
      <c r="J363"/>
      <c r="K363"/>
      <c r="L363"/>
      <c r="M363"/>
      <c r="P363"/>
    </row>
    <row r="364" spans="4:16">
      <c r="D364"/>
      <c r="E364"/>
      <c r="G364" s="100" t="s">
        <v>536</v>
      </c>
      <c r="I364"/>
      <c r="J364"/>
      <c r="K364"/>
      <c r="L364"/>
      <c r="M364"/>
      <c r="P364"/>
    </row>
    <row r="365" spans="4:16">
      <c r="D365"/>
      <c r="E365"/>
      <c r="G365" s="69" t="s">
        <v>243</v>
      </c>
      <c r="I365"/>
      <c r="J365"/>
      <c r="K365"/>
      <c r="L365"/>
      <c r="M365"/>
      <c r="P365"/>
    </row>
    <row r="366" spans="4:16">
      <c r="D366"/>
      <c r="E366"/>
      <c r="G366" s="69" t="s">
        <v>473</v>
      </c>
      <c r="I366"/>
      <c r="J366"/>
      <c r="K366"/>
      <c r="L366"/>
      <c r="M366"/>
      <c r="P366"/>
    </row>
    <row r="367" spans="4:16">
      <c r="D367"/>
      <c r="E367"/>
      <c r="G367" s="69" t="s">
        <v>466</v>
      </c>
      <c r="I367"/>
      <c r="J367"/>
      <c r="K367"/>
      <c r="L367"/>
      <c r="M367"/>
      <c r="P367"/>
    </row>
    <row r="368" spans="4:16">
      <c r="D368"/>
      <c r="E368"/>
      <c r="G368" s="69" t="s">
        <v>403</v>
      </c>
      <c r="I368"/>
      <c r="J368"/>
      <c r="K368"/>
      <c r="L368"/>
      <c r="M368"/>
      <c r="P368"/>
    </row>
    <row r="369" spans="4:16">
      <c r="D369"/>
      <c r="E369"/>
      <c r="G369" s="69" t="s">
        <v>350</v>
      </c>
      <c r="I369"/>
      <c r="J369"/>
      <c r="K369"/>
      <c r="L369"/>
      <c r="M369"/>
      <c r="P369"/>
    </row>
    <row r="370" spans="4:16">
      <c r="D370"/>
      <c r="E370"/>
      <c r="G370" s="69" t="s">
        <v>45</v>
      </c>
      <c r="I370"/>
      <c r="J370"/>
      <c r="K370"/>
      <c r="L370"/>
      <c r="M370"/>
      <c r="P370"/>
    </row>
    <row r="371" spans="4:16">
      <c r="D371"/>
      <c r="E371"/>
      <c r="G371" s="69" t="s">
        <v>244</v>
      </c>
      <c r="I371"/>
      <c r="J371"/>
      <c r="K371"/>
      <c r="L371"/>
      <c r="M371"/>
      <c r="P371"/>
    </row>
    <row r="372" spans="4:16">
      <c r="D372"/>
      <c r="E372"/>
      <c r="G372" s="69" t="s">
        <v>497</v>
      </c>
      <c r="I372"/>
      <c r="J372"/>
      <c r="K372"/>
      <c r="L372"/>
      <c r="M372"/>
      <c r="P372"/>
    </row>
    <row r="373" spans="4:16">
      <c r="D373"/>
      <c r="E373"/>
      <c r="G373" s="69" t="s">
        <v>245</v>
      </c>
      <c r="I373"/>
      <c r="J373"/>
      <c r="K373"/>
      <c r="L373"/>
      <c r="M373"/>
      <c r="P373"/>
    </row>
    <row r="374" spans="4:16">
      <c r="D374"/>
      <c r="E374"/>
      <c r="G374" s="69" t="s">
        <v>246</v>
      </c>
      <c r="I374"/>
      <c r="J374"/>
      <c r="K374"/>
      <c r="L374"/>
      <c r="M374"/>
      <c r="P374"/>
    </row>
    <row r="375" spans="4:16">
      <c r="D375"/>
      <c r="E375"/>
      <c r="G375" s="69" t="s">
        <v>463</v>
      </c>
      <c r="I375"/>
      <c r="J375"/>
      <c r="K375"/>
      <c r="L375"/>
      <c r="M375"/>
      <c r="P375"/>
    </row>
    <row r="376" spans="4:16">
      <c r="D376"/>
      <c r="E376"/>
      <c r="G376" s="69" t="s">
        <v>247</v>
      </c>
      <c r="I376"/>
      <c r="J376"/>
      <c r="K376"/>
      <c r="L376"/>
      <c r="M376"/>
      <c r="P376"/>
    </row>
    <row r="377" spans="4:16">
      <c r="D377"/>
      <c r="E377"/>
      <c r="G377" s="69" t="s">
        <v>375</v>
      </c>
      <c r="I377"/>
      <c r="J377"/>
      <c r="K377"/>
      <c r="L377"/>
      <c r="M377"/>
      <c r="P377"/>
    </row>
    <row r="378" spans="4:16">
      <c r="D378"/>
      <c r="E378"/>
      <c r="G378" s="69" t="s">
        <v>122</v>
      </c>
      <c r="I378"/>
      <c r="J378"/>
      <c r="K378"/>
      <c r="L378"/>
      <c r="M378"/>
      <c r="P378"/>
    </row>
    <row r="379" spans="4:16">
      <c r="D379"/>
      <c r="E379"/>
      <c r="G379" s="69" t="s">
        <v>450</v>
      </c>
      <c r="I379"/>
      <c r="J379"/>
      <c r="K379"/>
      <c r="L379"/>
      <c r="M379"/>
      <c r="P379"/>
    </row>
    <row r="380" spans="4:16">
      <c r="D380"/>
      <c r="E380"/>
      <c r="G380" s="100" t="s">
        <v>535</v>
      </c>
      <c r="I380"/>
      <c r="J380"/>
      <c r="K380"/>
      <c r="L380"/>
      <c r="M380"/>
      <c r="P380"/>
    </row>
    <row r="381" spans="4:16">
      <c r="D381"/>
      <c r="E381"/>
      <c r="G381" s="69" t="s">
        <v>362</v>
      </c>
      <c r="I381"/>
      <c r="J381"/>
      <c r="K381"/>
      <c r="L381"/>
      <c r="M381"/>
      <c r="P381"/>
    </row>
    <row r="382" spans="4:16">
      <c r="D382"/>
      <c r="E382"/>
      <c r="G382" s="69" t="s">
        <v>359</v>
      </c>
      <c r="I382"/>
      <c r="J382"/>
      <c r="K382"/>
      <c r="L382"/>
      <c r="M382"/>
      <c r="P382"/>
    </row>
    <row r="383" spans="4:16">
      <c r="D383"/>
      <c r="E383"/>
      <c r="G383" s="69" t="s">
        <v>248</v>
      </c>
      <c r="I383"/>
      <c r="J383"/>
      <c r="K383"/>
      <c r="L383"/>
      <c r="M383"/>
      <c r="P383"/>
    </row>
    <row r="384" spans="4:16">
      <c r="D384"/>
      <c r="E384"/>
      <c r="G384" s="69" t="s">
        <v>249</v>
      </c>
      <c r="I384"/>
      <c r="J384"/>
      <c r="K384"/>
      <c r="L384"/>
      <c r="M384"/>
      <c r="P384"/>
    </row>
    <row r="385" spans="4:16">
      <c r="D385"/>
      <c r="E385"/>
      <c r="G385" s="69" t="s">
        <v>250</v>
      </c>
      <c r="I385"/>
      <c r="J385"/>
      <c r="K385"/>
      <c r="L385"/>
      <c r="M385"/>
      <c r="P385"/>
    </row>
    <row r="386" spans="4:16">
      <c r="D386"/>
      <c r="E386"/>
      <c r="G386" s="69" t="s">
        <v>251</v>
      </c>
      <c r="I386"/>
      <c r="J386"/>
      <c r="K386"/>
      <c r="L386"/>
      <c r="M386"/>
      <c r="P386"/>
    </row>
    <row r="387" spans="4:16">
      <c r="D387"/>
      <c r="E387"/>
      <c r="G387" s="69" t="s">
        <v>252</v>
      </c>
      <c r="I387"/>
      <c r="J387"/>
      <c r="K387"/>
      <c r="L387"/>
      <c r="M387"/>
      <c r="P387"/>
    </row>
    <row r="388" spans="4:16">
      <c r="D388"/>
      <c r="E388"/>
      <c r="G388" s="69" t="s">
        <v>253</v>
      </c>
      <c r="I388"/>
      <c r="J388"/>
      <c r="K388"/>
      <c r="L388"/>
      <c r="M388"/>
      <c r="P388"/>
    </row>
    <row r="389" spans="4:16">
      <c r="D389"/>
      <c r="E389"/>
      <c r="G389" s="69" t="s">
        <v>254</v>
      </c>
      <c r="I389"/>
      <c r="J389"/>
      <c r="K389"/>
      <c r="L389"/>
      <c r="M389"/>
      <c r="P389"/>
    </row>
    <row r="390" spans="4:16">
      <c r="D390"/>
      <c r="E390"/>
      <c r="G390" s="69" t="s">
        <v>255</v>
      </c>
      <c r="I390"/>
      <c r="J390"/>
      <c r="K390"/>
      <c r="L390"/>
      <c r="M390"/>
      <c r="P390"/>
    </row>
    <row r="391" spans="4:16">
      <c r="D391"/>
      <c r="E391"/>
      <c r="G391" s="69" t="s">
        <v>256</v>
      </c>
      <c r="I391"/>
      <c r="J391"/>
      <c r="K391"/>
      <c r="L391"/>
      <c r="M391"/>
      <c r="P391"/>
    </row>
    <row r="392" spans="4:16">
      <c r="D392"/>
      <c r="E392"/>
      <c r="G392" s="69" t="s">
        <v>257</v>
      </c>
      <c r="I392"/>
      <c r="J392"/>
      <c r="K392"/>
      <c r="L392"/>
      <c r="M392"/>
      <c r="P392"/>
    </row>
    <row r="393" spans="4:16">
      <c r="D393"/>
      <c r="E393"/>
      <c r="G393" s="69" t="s">
        <v>258</v>
      </c>
      <c r="I393"/>
      <c r="J393"/>
      <c r="K393"/>
      <c r="L393"/>
      <c r="M393"/>
      <c r="P393"/>
    </row>
    <row r="394" spans="4:16">
      <c r="D394"/>
      <c r="E394"/>
      <c r="G394" s="69" t="s">
        <v>259</v>
      </c>
      <c r="I394"/>
      <c r="J394"/>
      <c r="K394"/>
      <c r="L394"/>
      <c r="M394"/>
      <c r="P394"/>
    </row>
    <row r="395" spans="4:16">
      <c r="D395"/>
      <c r="E395"/>
      <c r="G395" s="100" t="s">
        <v>554</v>
      </c>
      <c r="I395"/>
      <c r="J395"/>
      <c r="K395"/>
      <c r="L395"/>
      <c r="M395"/>
      <c r="P395"/>
    </row>
    <row r="396" spans="4:16">
      <c r="D396"/>
      <c r="E396"/>
      <c r="G396" s="69" t="s">
        <v>392</v>
      </c>
      <c r="I396"/>
      <c r="J396"/>
      <c r="K396"/>
      <c r="L396"/>
      <c r="M396"/>
      <c r="P396"/>
    </row>
    <row r="397" spans="4:16">
      <c r="D397"/>
      <c r="E397"/>
      <c r="G397" s="100" t="s">
        <v>533</v>
      </c>
      <c r="I397"/>
      <c r="J397"/>
      <c r="K397"/>
      <c r="L397"/>
      <c r="M397"/>
      <c r="P397"/>
    </row>
    <row r="398" spans="4:16">
      <c r="D398"/>
      <c r="E398"/>
      <c r="G398" s="69" t="s">
        <v>260</v>
      </c>
      <c r="I398"/>
      <c r="J398"/>
      <c r="K398"/>
      <c r="L398"/>
      <c r="M398"/>
      <c r="P398"/>
    </row>
    <row r="399" spans="4:16">
      <c r="D399"/>
      <c r="E399"/>
      <c r="G399" s="69" t="s">
        <v>402</v>
      </c>
      <c r="I399"/>
      <c r="J399"/>
      <c r="K399"/>
      <c r="L399"/>
      <c r="M399"/>
      <c r="P399"/>
    </row>
    <row r="400" spans="4:16">
      <c r="D400"/>
      <c r="E400"/>
      <c r="G400" s="69" t="s">
        <v>305</v>
      </c>
      <c r="I400"/>
      <c r="J400"/>
      <c r="K400"/>
      <c r="L400"/>
      <c r="M400"/>
      <c r="P400"/>
    </row>
    <row r="401" spans="4:16">
      <c r="D401"/>
      <c r="E401"/>
      <c r="G401" s="69" t="s">
        <v>355</v>
      </c>
      <c r="I401"/>
      <c r="J401"/>
      <c r="K401"/>
      <c r="L401"/>
      <c r="M401"/>
      <c r="P401"/>
    </row>
    <row r="402" spans="4:16">
      <c r="D402"/>
      <c r="E402"/>
      <c r="G402" s="69" t="s">
        <v>301</v>
      </c>
      <c r="I402"/>
      <c r="J402"/>
      <c r="K402"/>
      <c r="L402"/>
      <c r="M402"/>
      <c r="P402"/>
    </row>
    <row r="403" spans="4:16">
      <c r="D403"/>
      <c r="E403"/>
      <c r="G403" s="69" t="s">
        <v>261</v>
      </c>
      <c r="I403"/>
      <c r="J403"/>
      <c r="K403"/>
      <c r="L403"/>
      <c r="M403"/>
      <c r="P403"/>
    </row>
    <row r="404" spans="4:16">
      <c r="D404"/>
      <c r="E404"/>
      <c r="G404" s="69" t="s">
        <v>262</v>
      </c>
      <c r="I404"/>
      <c r="J404"/>
      <c r="K404"/>
      <c r="L404"/>
      <c r="M404"/>
      <c r="P404"/>
    </row>
    <row r="405" spans="4:16">
      <c r="G405" s="69" t="s">
        <v>40</v>
      </c>
      <c r="I405"/>
    </row>
    <row r="406" spans="4:16">
      <c r="G406" s="69" t="s">
        <v>39</v>
      </c>
      <c r="I406"/>
    </row>
    <row r="407" spans="4:16">
      <c r="G407" s="69" t="s">
        <v>356</v>
      </c>
      <c r="I407"/>
    </row>
    <row r="408" spans="4:16">
      <c r="G408" s="69" t="s">
        <v>41</v>
      </c>
      <c r="I408"/>
    </row>
    <row r="409" spans="4:16">
      <c r="G409" s="69" t="s">
        <v>263</v>
      </c>
      <c r="I409"/>
    </row>
    <row r="410" spans="4:16">
      <c r="G410" s="69" t="s">
        <v>264</v>
      </c>
      <c r="I410"/>
    </row>
    <row r="411" spans="4:16">
      <c r="G411" s="69" t="s">
        <v>265</v>
      </c>
    </row>
    <row r="412" spans="4:16">
      <c r="G412" s="69" t="s">
        <v>498</v>
      </c>
    </row>
    <row r="413" spans="4:16">
      <c r="G413" s="69" t="s">
        <v>48</v>
      </c>
    </row>
    <row r="414" spans="4:16">
      <c r="G414" s="69" t="s">
        <v>266</v>
      </c>
    </row>
    <row r="415" spans="4:16">
      <c r="G415" s="69" t="s">
        <v>358</v>
      </c>
    </row>
    <row r="416" spans="4:16">
      <c r="G416" s="69" t="s">
        <v>267</v>
      </c>
    </row>
    <row r="417" spans="7:7">
      <c r="G417" s="69" t="s">
        <v>370</v>
      </c>
    </row>
    <row r="418" spans="7:7">
      <c r="G418" s="69" t="s">
        <v>495</v>
      </c>
    </row>
    <row r="419" spans="7:7">
      <c r="G419" s="69" t="s">
        <v>268</v>
      </c>
    </row>
    <row r="420" spans="7:7">
      <c r="G420" s="69" t="s">
        <v>367</v>
      </c>
    </row>
    <row r="421" spans="7:7">
      <c r="G421" s="69" t="s">
        <v>285</v>
      </c>
    </row>
    <row r="422" spans="7:7">
      <c r="G422" s="69" t="s">
        <v>453</v>
      </c>
    </row>
    <row r="423" spans="7:7">
      <c r="G423" s="69" t="s">
        <v>124</v>
      </c>
    </row>
    <row r="424" spans="7:7">
      <c r="G424" s="69" t="s">
        <v>341</v>
      </c>
    </row>
    <row r="425" spans="7:7">
      <c r="G425" s="69" t="s">
        <v>72</v>
      </c>
    </row>
    <row r="426" spans="7:7">
      <c r="G426" s="69" t="s">
        <v>128</v>
      </c>
    </row>
    <row r="427" spans="7:7">
      <c r="G427" s="69" t="s">
        <v>269</v>
      </c>
    </row>
    <row r="428" spans="7:7">
      <c r="G428" s="69" t="s">
        <v>404</v>
      </c>
    </row>
    <row r="429" spans="7:7">
      <c r="G429" s="69" t="s">
        <v>127</v>
      </c>
    </row>
    <row r="430" spans="7:7">
      <c r="G430" s="69" t="s">
        <v>270</v>
      </c>
    </row>
    <row r="431" spans="7:7">
      <c r="G431" s="69" t="s">
        <v>125</v>
      </c>
    </row>
    <row r="432" spans="7:7">
      <c r="G432" s="69" t="s">
        <v>400</v>
      </c>
    </row>
    <row r="433" spans="7:7">
      <c r="G433" s="100" t="s">
        <v>543</v>
      </c>
    </row>
    <row r="434" spans="7:7">
      <c r="G434" s="69" t="s">
        <v>109</v>
      </c>
    </row>
    <row r="435" spans="7:7">
      <c r="G435" s="70" t="s">
        <v>117</v>
      </c>
    </row>
    <row r="436" spans="7:7">
      <c r="G436" s="69" t="s">
        <v>352</v>
      </c>
    </row>
    <row r="437" spans="7:7">
      <c r="G437" s="69" t="s">
        <v>330</v>
      </c>
    </row>
    <row r="438" spans="7:7">
      <c r="G438" s="69" t="s">
        <v>331</v>
      </c>
    </row>
    <row r="439" spans="7:7">
      <c r="G439" s="69" t="s">
        <v>271</v>
      </c>
    </row>
    <row r="440" spans="7:7">
      <c r="G440" s="69" t="s">
        <v>337</v>
      </c>
    </row>
    <row r="441" spans="7:7">
      <c r="G441" s="100" t="s">
        <v>553</v>
      </c>
    </row>
  </sheetData>
  <autoFilter ref="C5:L374">
    <filterColumn colId="1" showButton="0"/>
    <filterColumn colId="2" showButton="0"/>
    <filterColumn colId="5"/>
  </autoFilter>
  <sortState ref="G51:G409">
    <sortCondition ref="G50"/>
  </sortState>
  <mergeCells count="1">
    <mergeCell ref="D5:F5"/>
  </mergeCells>
  <conditionalFormatting sqref="U6:U69">
    <cfRule type="cellIs" dxfId="302" priority="48" stopIfTrue="1" operator="equal">
      <formula>"Extra Plano"</formula>
    </cfRule>
  </conditionalFormatting>
  <conditionalFormatting sqref="T6:T69">
    <cfRule type="cellIs" dxfId="301" priority="47" stopIfTrue="1" operator="equal">
      <formula>"Alterada"</formula>
    </cfRule>
  </conditionalFormatting>
  <conditionalFormatting sqref="P6:P69">
    <cfRule type="cellIs" dxfId="300" priority="44" stopIfTrue="1" operator="equal">
      <formula>"Inserir o motivo"</formula>
    </cfRule>
    <cfRule type="cellIs" dxfId="299" priority="45" stopIfTrue="1" operator="equal">
      <formula>"situação a alterar"</formula>
    </cfRule>
    <cfRule type="cellIs" dxfId="298" priority="46" stopIfTrue="1" operator="equal">
      <formula>"sem data marcada"</formula>
    </cfRule>
  </conditionalFormatting>
  <conditionalFormatting sqref="O6:O69">
    <cfRule type="cellIs" dxfId="297" priority="41" stopIfTrue="1" operator="equal">
      <formula>"Cancelada"</formula>
    </cfRule>
    <cfRule type="cellIs" dxfId="296" priority="42" stopIfTrue="1" operator="equal">
      <formula>"Por definir"</formula>
    </cfRule>
    <cfRule type="cellIs" dxfId="295" priority="43" stopIfTrue="1" operator="equal">
      <formula>"Alterada"</formula>
    </cfRule>
  </conditionalFormatting>
  <conditionalFormatting sqref="N6:N69">
    <cfRule type="cellIs" dxfId="294" priority="39" stopIfTrue="1" operator="equal">
      <formula>"Extra Plano"</formula>
    </cfRule>
    <cfRule type="cellIs" dxfId="293" priority="40" stopIfTrue="1" operator="equal">
      <formula>"do mês anterior"</formula>
    </cfRule>
  </conditionalFormatting>
  <conditionalFormatting sqref="E6:E69">
    <cfRule type="cellIs" dxfId="292" priority="38" stopIfTrue="1" operator="greaterThan">
      <formula>0</formula>
    </cfRule>
  </conditionalFormatting>
  <conditionalFormatting sqref="D6:D69">
    <cfRule type="cellIs" dxfId="291" priority="37" stopIfTrue="1" operator="equal">
      <formula>"T"</formula>
    </cfRule>
  </conditionalFormatting>
  <conditionalFormatting sqref="F6:F69">
    <cfRule type="cellIs" dxfId="290" priority="34" stopIfTrue="1" operator="equal">
      <formula>"sábado"</formula>
    </cfRule>
    <cfRule type="cellIs" dxfId="289" priority="35" stopIfTrue="1" operator="equal">
      <formula>"domingo"</formula>
    </cfRule>
    <cfRule type="cellIs" dxfId="288" priority="36" stopIfTrue="1" operator="equal">
      <formula>"Todo o mês"</formula>
    </cfRule>
  </conditionalFormatting>
  <conditionalFormatting sqref="A6:A69">
    <cfRule type="cellIs" dxfId="287" priority="33" stopIfTrue="1" operator="equal">
      <formula>0</formula>
    </cfRule>
  </conditionalFormatting>
  <dataValidations count="20">
    <dataValidation type="list" allowBlank="1" showInputMessage="1" showErrorMessage="1" sqref="G392">
      <formula1>$D$304:$D$396</formula1>
    </dataValidation>
    <dataValidation allowBlank="1" showInputMessage="1" sqref="R983064:R983109 R131096:R131141 R196632:R196677 R262168:R262213 R327704:R327749 R393240:R393285 R458776:R458821 R524312:R524357 R589848:R589893 R655384:R655429 R720920:R720965 R786456:R786501 R851992:R852037 R917528:R917573 R65560:R65605 R6:R69"/>
    <dataValidation type="list" allowBlank="1" showInputMessage="1" sqref="Q983064:Q983109 Q851992:Q852037 Q786456:Q786501 Q720920:Q720965 Q655384:Q655429 Q589848:Q589893 Q524312:Q524357 Q458776:Q458821 Q393240:Q393285 Q327704:Q327749 Q262168:Q262213 Q196632:Q196677 Q131096:Q131141 Q65560:Q65605 Q917528:Q917573">
      <formula1>#REF!</formula1>
    </dataValidation>
    <dataValidation type="list" allowBlank="1" showInputMessage="1" sqref="P69">
      <formula1>$P$71:$P$76</formula1>
    </dataValidation>
    <dataValidation type="list" allowBlank="1" showInputMessage="1" sqref="N69">
      <formula1>$N$71:$N$73</formula1>
    </dataValidation>
    <dataValidation type="list" errorStyle="warning" showInputMessage="1" sqref="B69:C69">
      <formula1>$B$71:$B$75</formula1>
    </dataValidation>
    <dataValidation type="list" errorStyle="warning" showInputMessage="1" sqref="B6:B68">
      <formula1>#REF!</formula1>
    </dataValidation>
    <dataValidation type="list" allowBlank="1" showInputMessage="1" showErrorMessage="1" sqref="O6:O69">
      <formula1>$O$71:$O$75</formula1>
    </dataValidation>
    <dataValidation type="list" allowBlank="1" showInputMessage="1" showErrorMessage="1" sqref="H19:H28 H15:H17 H6:H12 H30:H69">
      <formula1>$H$71:$H$81</formula1>
    </dataValidation>
    <dataValidation type="list" allowBlank="1" showInputMessage="1" showErrorMessage="1" sqref="D6:D69">
      <formula1>$D$71:$D$102</formula1>
    </dataValidation>
    <dataValidation type="list" allowBlank="1" showInputMessage="1" showErrorMessage="1" sqref="F6:F69">
      <formula1>$F$71:$F$78</formula1>
    </dataValidation>
    <dataValidation type="list" allowBlank="1" showInputMessage="1" showErrorMessage="1" sqref="E6:E69">
      <formula1>$E$71:$E$102</formula1>
    </dataValidation>
    <dataValidation type="list" allowBlank="1" showInputMessage="1" showErrorMessage="1" sqref="C6:C68">
      <formula1>$C$71:$C$82</formula1>
    </dataValidation>
    <dataValidation type="list" allowBlank="1" showInputMessage="1" showErrorMessage="1" sqref="K6:K68">
      <formula1>$K$71:$K$77</formula1>
    </dataValidation>
    <dataValidation type="list" allowBlank="1" showInputMessage="1" showErrorMessage="1" sqref="N6:N68">
      <formula1>$N$71:$N$73</formula1>
    </dataValidation>
    <dataValidation type="list" allowBlank="1" showInputMessage="1" showErrorMessage="1" sqref="P6:P68">
      <formula1>$P$71:$P$76</formula1>
    </dataValidation>
    <dataValidation type="list" allowBlank="1" showInputMessage="1" sqref="Q6:Q69">
      <formula1>$Q$71:$Q$72</formula1>
    </dataValidation>
    <dataValidation type="list" allowBlank="1" showInputMessage="1" showErrorMessage="1" sqref="I6:I69">
      <formula1>$I$71:$I$123</formula1>
    </dataValidation>
    <dataValidation type="list" allowBlank="1" showInputMessage="1" showErrorMessage="1" sqref="H13:H14 H29 H18">
      <formula1>$H$92:$H$102</formula1>
    </dataValidation>
    <dataValidation type="list" allowBlank="1" showInputMessage="1" showErrorMessage="1" sqref="G6:G69">
      <formula1>$G$71:$G$441</formula1>
    </dataValidation>
  </dataValidations>
  <pageMargins left="0.39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6"/>
  </sheetPr>
  <dimension ref="A2:U434"/>
  <sheetViews>
    <sheetView showGridLines="0" zoomScale="90" zoomScaleNormal="90" workbookViewId="0">
      <pane ySplit="5" topLeftCell="A61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505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56" t="str">
        <f t="shared" ref="A6:A15" si="0">IF(B6="","",)</f>
        <v/>
      </c>
      <c r="B6" s="57"/>
      <c r="C6" s="59" t="s">
        <v>141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8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:T15" si="2">CONCATENATE(N6,O6)</f>
        <v>Plano AnualRealizada</v>
      </c>
      <c r="U6" s="40" t="str">
        <f t="shared" ref="U6:U15" si="3">CONCATENATE(N6,H6)</f>
        <v>Plano AnualBiblioteca</v>
      </c>
    </row>
    <row r="7" spans="1:21" ht="15" customHeight="1">
      <c r="A7" s="56" t="str">
        <f t="shared" si="0"/>
        <v/>
      </c>
      <c r="B7" s="57"/>
      <c r="C7" s="59" t="s">
        <v>141</v>
      </c>
      <c r="D7" s="21" t="s">
        <v>36</v>
      </c>
      <c r="E7" s="18"/>
      <c r="F7" s="11" t="s">
        <v>38</v>
      </c>
      <c r="G7" s="7" t="s">
        <v>227</v>
      </c>
      <c r="H7" s="4" t="s">
        <v>17</v>
      </c>
      <c r="I7" s="73" t="s">
        <v>444</v>
      </c>
      <c r="J7" s="38"/>
      <c r="K7" s="38" t="s">
        <v>276</v>
      </c>
      <c r="L7" s="39">
        <v>500</v>
      </c>
      <c r="M7" s="26"/>
      <c r="N7" s="4" t="s">
        <v>20</v>
      </c>
      <c r="O7" s="23" t="s">
        <v>7</v>
      </c>
      <c r="P7" s="9" t="str">
        <f t="shared" si="1"/>
        <v>-----</v>
      </c>
      <c r="Q7" s="75"/>
      <c r="R7" s="64"/>
      <c r="T7" s="40" t="str">
        <f t="shared" si="2"/>
        <v>Plano AnualRealizada</v>
      </c>
      <c r="U7" s="40" t="str">
        <f t="shared" si="3"/>
        <v>Plano AnualDiv. Interno</v>
      </c>
    </row>
    <row r="8" spans="1:21" ht="15" customHeight="1">
      <c r="A8" s="56" t="str">
        <f t="shared" si="0"/>
        <v/>
      </c>
      <c r="B8" s="57"/>
      <c r="C8" s="59" t="s">
        <v>141</v>
      </c>
      <c r="D8" s="21">
        <v>1</v>
      </c>
      <c r="E8" s="18"/>
      <c r="F8" s="11" t="s">
        <v>2</v>
      </c>
      <c r="G8" s="7" t="s">
        <v>15</v>
      </c>
      <c r="H8" s="4" t="s">
        <v>15</v>
      </c>
      <c r="I8" s="73" t="s">
        <v>441</v>
      </c>
      <c r="J8" s="38"/>
      <c r="K8" s="38" t="s">
        <v>276</v>
      </c>
      <c r="L8" s="39">
        <v>500</v>
      </c>
      <c r="M8" s="26"/>
      <c r="N8" s="4" t="s">
        <v>20</v>
      </c>
      <c r="O8" s="23" t="s">
        <v>7</v>
      </c>
      <c r="P8" s="9" t="str">
        <f t="shared" si="1"/>
        <v>-----</v>
      </c>
      <c r="Q8" s="75"/>
      <c r="R8" s="64"/>
      <c r="T8" s="40" t="str">
        <f t="shared" si="2"/>
        <v>Plano AnualRealizada</v>
      </c>
      <c r="U8" s="40" t="str">
        <f t="shared" si="3"/>
        <v>Plano AnualCinema</v>
      </c>
    </row>
    <row r="9" spans="1:21" ht="15" customHeight="1">
      <c r="A9" s="56" t="str">
        <f t="shared" si="0"/>
        <v/>
      </c>
      <c r="B9" s="57"/>
      <c r="C9" s="59" t="s">
        <v>141</v>
      </c>
      <c r="D9" s="21">
        <v>1</v>
      </c>
      <c r="E9" s="18" t="s">
        <v>76</v>
      </c>
      <c r="F9" s="11" t="s">
        <v>2</v>
      </c>
      <c r="G9" s="58" t="s">
        <v>219</v>
      </c>
      <c r="H9" s="4" t="s">
        <v>12</v>
      </c>
      <c r="I9" s="73" t="s">
        <v>411</v>
      </c>
      <c r="J9" s="38"/>
      <c r="K9" s="38" t="s">
        <v>276</v>
      </c>
      <c r="L9" s="39">
        <v>75</v>
      </c>
      <c r="M9" s="26"/>
      <c r="N9" s="4" t="s">
        <v>20</v>
      </c>
      <c r="O9" s="23" t="s">
        <v>7</v>
      </c>
      <c r="P9" s="9" t="str">
        <f t="shared" ref="P9:P78" si="4">IF(O9="Cancelada","Inserir o motivo",IF(O9="Alterada","Inserir o motivo",IF(O9="Definida","situação a alterar",IF(O9="","",IF(O9="Por definir","sem data marcada",IF(O9="Realizada","-----"))))))</f>
        <v>-----</v>
      </c>
      <c r="Q9" s="75"/>
      <c r="R9" s="64"/>
      <c r="T9" s="40" t="str">
        <f t="shared" si="2"/>
        <v>Plano AnualRealizada</v>
      </c>
      <c r="U9" s="40" t="str">
        <f t="shared" si="3"/>
        <v>Plano AnualTurismo</v>
      </c>
    </row>
    <row r="10" spans="1:21" ht="15" customHeight="1">
      <c r="A10" s="56" t="str">
        <f t="shared" si="0"/>
        <v/>
      </c>
      <c r="B10" s="57"/>
      <c r="C10" s="59" t="s">
        <v>141</v>
      </c>
      <c r="D10" s="21">
        <v>2</v>
      </c>
      <c r="E10" s="18"/>
      <c r="F10" s="11" t="s">
        <v>3</v>
      </c>
      <c r="G10" s="7" t="s">
        <v>339</v>
      </c>
      <c r="H10" s="4" t="s">
        <v>14</v>
      </c>
      <c r="I10" s="73" t="s">
        <v>388</v>
      </c>
      <c r="J10" s="38"/>
      <c r="K10" s="38" t="s">
        <v>276</v>
      </c>
      <c r="L10" s="39">
        <v>20</v>
      </c>
      <c r="M10" s="26"/>
      <c r="N10" s="4" t="s">
        <v>20</v>
      </c>
      <c r="O10" s="23" t="s">
        <v>7</v>
      </c>
      <c r="P10" s="9" t="str">
        <f t="shared" si="4"/>
        <v>-----</v>
      </c>
      <c r="Q10" s="75"/>
      <c r="R10" s="64"/>
      <c r="T10" s="40" t="str">
        <f t="shared" si="2"/>
        <v>Plano AnualRealizada</v>
      </c>
      <c r="U10" s="40" t="str">
        <f t="shared" si="3"/>
        <v>Plano AnualBiblioteca</v>
      </c>
    </row>
    <row r="11" spans="1:21" ht="15" customHeight="1">
      <c r="A11" s="56" t="str">
        <f t="shared" si="0"/>
        <v/>
      </c>
      <c r="B11" s="57"/>
      <c r="C11" s="59" t="s">
        <v>141</v>
      </c>
      <c r="D11" s="21">
        <v>2</v>
      </c>
      <c r="E11" s="18"/>
      <c r="F11" s="11" t="s">
        <v>3</v>
      </c>
      <c r="G11" s="7" t="s">
        <v>580</v>
      </c>
      <c r="H11" s="4" t="s">
        <v>153</v>
      </c>
      <c r="I11" s="73" t="s">
        <v>540</v>
      </c>
      <c r="J11" s="38"/>
      <c r="K11" s="38" t="s">
        <v>276</v>
      </c>
      <c r="L11" s="39">
        <v>70</v>
      </c>
      <c r="M11" s="26"/>
      <c r="N11" s="4" t="s">
        <v>20</v>
      </c>
      <c r="O11" s="23" t="s">
        <v>7</v>
      </c>
      <c r="P11" s="9" t="str">
        <f t="shared" si="4"/>
        <v>-----</v>
      </c>
      <c r="Q11" s="75"/>
      <c r="R11" s="64"/>
      <c r="T11" s="40" t="str">
        <f t="shared" si="2"/>
        <v>Plano AnualRealizada</v>
      </c>
      <c r="U11" s="40" t="str">
        <f t="shared" si="3"/>
        <v>Plano AnualCultura</v>
      </c>
    </row>
    <row r="12" spans="1:21" ht="15" customHeight="1">
      <c r="A12" s="56" t="str">
        <f t="shared" ref="A12" si="5">IF(B12="","",)</f>
        <v/>
      </c>
      <c r="B12" s="57"/>
      <c r="C12" s="59" t="s">
        <v>141</v>
      </c>
      <c r="D12" s="21">
        <v>2</v>
      </c>
      <c r="E12" s="18"/>
      <c r="F12" s="11" t="s">
        <v>3</v>
      </c>
      <c r="G12" s="7" t="s">
        <v>575</v>
      </c>
      <c r="H12" s="4" t="s">
        <v>153</v>
      </c>
      <c r="I12" s="73" t="s">
        <v>425</v>
      </c>
      <c r="J12" s="38"/>
      <c r="K12" s="38" t="s">
        <v>276</v>
      </c>
      <c r="L12" s="39">
        <v>70</v>
      </c>
      <c r="M12" s="26"/>
      <c r="N12" s="4" t="s">
        <v>21</v>
      </c>
      <c r="O12" s="23" t="s">
        <v>7</v>
      </c>
      <c r="P12" s="9" t="str">
        <f t="shared" ref="P12" si="6"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ref="T12" si="7">CONCATENATE(N12,O12)</f>
        <v>Extra PlanoRealizada</v>
      </c>
      <c r="U12" s="40" t="str">
        <f t="shared" ref="U12" si="8">CONCATENATE(N12,H12)</f>
        <v>Extra PlanoCultura</v>
      </c>
    </row>
    <row r="13" spans="1:21" ht="15" customHeight="1">
      <c r="A13" s="56" t="str">
        <f t="shared" ref="A13" si="9">IF(B13="","",)</f>
        <v/>
      </c>
      <c r="B13" s="57"/>
      <c r="C13" s="59" t="s">
        <v>141</v>
      </c>
      <c r="D13" s="21">
        <v>2</v>
      </c>
      <c r="E13" s="18" t="s">
        <v>105</v>
      </c>
      <c r="F13" s="11" t="s">
        <v>3</v>
      </c>
      <c r="G13" s="7" t="s">
        <v>577</v>
      </c>
      <c r="H13" s="4" t="s">
        <v>13</v>
      </c>
      <c r="I13" s="73" t="s">
        <v>414</v>
      </c>
      <c r="J13" s="38"/>
      <c r="K13" s="38" t="s">
        <v>276</v>
      </c>
      <c r="L13" s="39">
        <v>70</v>
      </c>
      <c r="M13" s="26"/>
      <c r="N13" s="4" t="s">
        <v>20</v>
      </c>
      <c r="O13" s="23" t="s">
        <v>7</v>
      </c>
      <c r="P13" s="9" t="str">
        <f t="shared" ref="P13" si="10">IF(O13="Cancelada","Inserir o motivo",IF(O13="Alterada","Inserir o motivo",IF(O13="Definida","situação a alterar",IF(O13="","",IF(O13="Por definir","sem data marcada",IF(O13="Realizada","-----"))))))</f>
        <v>-----</v>
      </c>
      <c r="Q13" s="75"/>
      <c r="R13" s="64"/>
      <c r="T13" s="40" t="str">
        <f t="shared" ref="T13" si="11">CONCATENATE(N13,O13)</f>
        <v>Plano AnualRealizada</v>
      </c>
      <c r="U13" s="40" t="str">
        <f t="shared" ref="U13" si="12">CONCATENATE(N13,H13)</f>
        <v>Plano AnualMuseu</v>
      </c>
    </row>
    <row r="14" spans="1:21" ht="15" customHeight="1">
      <c r="A14" s="56" t="str">
        <f t="shared" si="0"/>
        <v/>
      </c>
      <c r="B14" s="57"/>
      <c r="C14" s="59" t="s">
        <v>141</v>
      </c>
      <c r="D14" s="21">
        <v>3</v>
      </c>
      <c r="E14" s="18"/>
      <c r="F14" s="11" t="s">
        <v>4</v>
      </c>
      <c r="G14" s="7" t="s">
        <v>581</v>
      </c>
      <c r="H14" s="4" t="s">
        <v>18</v>
      </c>
      <c r="I14" s="73" t="s">
        <v>434</v>
      </c>
      <c r="J14" s="38"/>
      <c r="K14" s="38"/>
      <c r="L14" s="39"/>
      <c r="M14" s="26"/>
      <c r="N14" s="4" t="s">
        <v>21</v>
      </c>
      <c r="O14" s="23" t="s">
        <v>7</v>
      </c>
      <c r="P14" s="9" t="str">
        <f t="shared" ref="P14:P15" si="13">IF(O14="Cancelada","Inserir o motivo",IF(O14="Alterada","Inserir o motivo",IF(O14="Definida","situação a alterar",IF(O14="","",IF(O14="Por definir","sem data marcada",IF(O14="Realizada","-----"))))))</f>
        <v>-----</v>
      </c>
      <c r="Q14" s="75"/>
      <c r="R14" s="64"/>
      <c r="T14" s="40" t="str">
        <f t="shared" si="2"/>
        <v>Extra PlanoRealizada</v>
      </c>
      <c r="U14" s="40" t="str">
        <f t="shared" si="3"/>
        <v>Extra PlanoDiv. Externo</v>
      </c>
    </row>
    <row r="15" spans="1:21" ht="15" customHeight="1">
      <c r="A15" s="56" t="str">
        <f t="shared" si="0"/>
        <v/>
      </c>
      <c r="B15" s="57"/>
      <c r="C15" s="59" t="s">
        <v>140</v>
      </c>
      <c r="D15" s="21">
        <v>4</v>
      </c>
      <c r="E15" s="18"/>
      <c r="F15" s="11" t="s">
        <v>5</v>
      </c>
      <c r="G15" s="7" t="s">
        <v>553</v>
      </c>
      <c r="H15" s="4" t="s">
        <v>14</v>
      </c>
      <c r="I15" s="73" t="s">
        <v>388</v>
      </c>
      <c r="J15" s="38"/>
      <c r="K15" s="38"/>
      <c r="L15" s="39"/>
      <c r="M15" s="26"/>
      <c r="N15" s="4" t="s">
        <v>20</v>
      </c>
      <c r="O15" s="23" t="s">
        <v>7</v>
      </c>
      <c r="P15" s="9" t="str">
        <f t="shared" si="13"/>
        <v>-----</v>
      </c>
      <c r="Q15" s="75"/>
      <c r="R15" s="64"/>
      <c r="T15" s="40" t="str">
        <f t="shared" si="2"/>
        <v>Plano AnualRealizada</v>
      </c>
      <c r="U15" s="40" t="str">
        <f t="shared" si="3"/>
        <v>Plano AnualBiblioteca</v>
      </c>
    </row>
    <row r="16" spans="1:21" ht="15" customHeight="1">
      <c r="A16" s="56" t="str">
        <f t="shared" ref="A16:A78" si="14">IF(B16="","",)</f>
        <v/>
      </c>
      <c r="B16" s="57"/>
      <c r="C16" s="59" t="s">
        <v>141</v>
      </c>
      <c r="D16" s="21">
        <v>4</v>
      </c>
      <c r="E16" s="18"/>
      <c r="F16" s="11" t="s">
        <v>5</v>
      </c>
      <c r="G16" s="7" t="s">
        <v>27</v>
      </c>
      <c r="H16" s="4" t="s">
        <v>14</v>
      </c>
      <c r="I16" s="73" t="s">
        <v>387</v>
      </c>
      <c r="J16" s="38"/>
      <c r="K16" s="38" t="s">
        <v>276</v>
      </c>
      <c r="L16" s="39">
        <v>35</v>
      </c>
      <c r="M16" s="26"/>
      <c r="N16" s="4" t="s">
        <v>20</v>
      </c>
      <c r="O16" s="23" t="s">
        <v>7</v>
      </c>
      <c r="P16" s="9" t="str">
        <f t="shared" si="4"/>
        <v>-----</v>
      </c>
      <c r="Q16" s="75"/>
      <c r="R16" s="64"/>
      <c r="T16" s="40" t="str">
        <f t="shared" ref="T16:T78" si="15">CONCATENATE(N16,O16)</f>
        <v>Plano AnualRealizada</v>
      </c>
      <c r="U16" s="40" t="str">
        <f t="shared" ref="U16:U78" si="16">CONCATENATE(N16,H16)</f>
        <v>Plano AnualBiblioteca</v>
      </c>
    </row>
    <row r="17" spans="1:21" ht="15" customHeight="1">
      <c r="A17" s="56" t="str">
        <f t="shared" ref="A17" si="17">IF(B17="","",)</f>
        <v/>
      </c>
      <c r="B17" s="57"/>
      <c r="C17" s="59" t="s">
        <v>141</v>
      </c>
      <c r="D17" s="21">
        <v>5</v>
      </c>
      <c r="E17" s="18"/>
      <c r="F17" s="11" t="s">
        <v>6</v>
      </c>
      <c r="G17" s="7" t="s">
        <v>582</v>
      </c>
      <c r="H17" s="4" t="s">
        <v>18</v>
      </c>
      <c r="I17" s="73" t="s">
        <v>385</v>
      </c>
      <c r="J17" s="38"/>
      <c r="K17" s="38" t="s">
        <v>276</v>
      </c>
      <c r="L17" s="39">
        <v>35</v>
      </c>
      <c r="M17" s="26"/>
      <c r="N17" s="4" t="s">
        <v>21</v>
      </c>
      <c r="O17" s="23" t="s">
        <v>7</v>
      </c>
      <c r="P17" s="9" t="str">
        <f t="shared" ref="P17" si="18"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 t="shared" ref="T17" si="19">CONCATENATE(N17,O17)</f>
        <v>Extra PlanoRealizada</v>
      </c>
      <c r="U17" s="40" t="str">
        <f t="shared" ref="U17" si="20">CONCATENATE(N17,H17)</f>
        <v>Extra PlanoDiv. Externo</v>
      </c>
    </row>
    <row r="18" spans="1:21" ht="15" customHeight="1">
      <c r="A18" s="56" t="str">
        <f t="shared" si="14"/>
        <v/>
      </c>
      <c r="B18" s="57"/>
      <c r="C18" s="59" t="s">
        <v>141</v>
      </c>
      <c r="D18" s="21">
        <v>5</v>
      </c>
      <c r="E18" s="18"/>
      <c r="F18" s="11" t="s">
        <v>6</v>
      </c>
      <c r="G18" s="7" t="s">
        <v>27</v>
      </c>
      <c r="H18" s="4" t="s">
        <v>14</v>
      </c>
      <c r="I18" s="73" t="s">
        <v>387</v>
      </c>
      <c r="J18" s="38"/>
      <c r="K18" s="38" t="s">
        <v>276</v>
      </c>
      <c r="L18" s="39">
        <v>35</v>
      </c>
      <c r="M18" s="26"/>
      <c r="N18" s="4" t="s">
        <v>20</v>
      </c>
      <c r="O18" s="23" t="s">
        <v>7</v>
      </c>
      <c r="P18" s="9" t="str">
        <f t="shared" si="4"/>
        <v>-----</v>
      </c>
      <c r="Q18" s="75"/>
      <c r="R18" s="64"/>
      <c r="T18" s="40" t="str">
        <f t="shared" si="15"/>
        <v>Plano AnualRealizada</v>
      </c>
      <c r="U18" s="40" t="str">
        <f t="shared" si="16"/>
        <v>Plano AnualBiblioteca</v>
      </c>
    </row>
    <row r="19" spans="1:21" ht="15" customHeight="1">
      <c r="A19" s="56" t="str">
        <f t="shared" ref="A19" si="21">IF(B19="","",)</f>
        <v/>
      </c>
      <c r="B19" s="57"/>
      <c r="C19" s="59" t="s">
        <v>141</v>
      </c>
      <c r="D19" s="21">
        <v>6</v>
      </c>
      <c r="E19" s="18"/>
      <c r="F19" s="11" t="s">
        <v>0</v>
      </c>
      <c r="G19" s="7" t="s">
        <v>583</v>
      </c>
      <c r="H19" s="4" t="s">
        <v>11</v>
      </c>
      <c r="I19" s="73" t="s">
        <v>420</v>
      </c>
      <c r="J19" s="38"/>
      <c r="K19" s="38" t="s">
        <v>276</v>
      </c>
      <c r="L19" s="39">
        <v>20</v>
      </c>
      <c r="M19" s="26"/>
      <c r="N19" s="4" t="s">
        <v>20</v>
      </c>
      <c r="O19" s="23" t="s">
        <v>7</v>
      </c>
      <c r="P19" s="9" t="str">
        <f t="shared" si="4"/>
        <v>-----</v>
      </c>
      <c r="Q19" s="75"/>
      <c r="R19" s="64"/>
      <c r="T19" s="40" t="str">
        <f t="shared" ref="T19" si="22">CONCATENATE(N19,O19)</f>
        <v>Plano AnualRealizada</v>
      </c>
      <c r="U19" s="40" t="str">
        <f t="shared" ref="U19" si="23">CONCATENATE(N19,H19)</f>
        <v>Plano AnualDesporto</v>
      </c>
    </row>
    <row r="20" spans="1:21" ht="15" customHeight="1">
      <c r="A20" s="56" t="str">
        <f t="shared" si="14"/>
        <v/>
      </c>
      <c r="B20" s="57"/>
      <c r="C20" s="59" t="s">
        <v>140</v>
      </c>
      <c r="D20" s="21">
        <v>6</v>
      </c>
      <c r="E20" s="18"/>
      <c r="F20" s="11" t="s">
        <v>0</v>
      </c>
      <c r="G20" s="7" t="s">
        <v>553</v>
      </c>
      <c r="H20" s="4" t="s">
        <v>14</v>
      </c>
      <c r="I20" s="73" t="s">
        <v>388</v>
      </c>
      <c r="J20" s="38"/>
      <c r="K20" s="38"/>
      <c r="L20" s="39"/>
      <c r="M20" s="26"/>
      <c r="N20" s="4" t="s">
        <v>20</v>
      </c>
      <c r="O20" s="23" t="s">
        <v>7</v>
      </c>
      <c r="P20" s="9" t="str">
        <f t="shared" si="4"/>
        <v>-----</v>
      </c>
      <c r="Q20" s="75"/>
      <c r="R20" s="64"/>
      <c r="T20" s="40" t="str">
        <f t="shared" si="15"/>
        <v>Plano AnualRealizada</v>
      </c>
      <c r="U20" s="40" t="str">
        <f t="shared" si="16"/>
        <v>Plano AnualBiblioteca</v>
      </c>
    </row>
    <row r="21" spans="1:21" ht="15" customHeight="1">
      <c r="A21" s="56" t="str">
        <f t="shared" ref="A21" si="24">IF(B21="","",)</f>
        <v/>
      </c>
      <c r="B21" s="57"/>
      <c r="C21" s="59" t="s">
        <v>141</v>
      </c>
      <c r="D21" s="21">
        <v>6</v>
      </c>
      <c r="E21" s="18"/>
      <c r="F21" s="11" t="s">
        <v>0</v>
      </c>
      <c r="G21" s="7" t="s">
        <v>336</v>
      </c>
      <c r="H21" s="4" t="s">
        <v>14</v>
      </c>
      <c r="I21" s="73" t="s">
        <v>387</v>
      </c>
      <c r="J21" s="38"/>
      <c r="K21" s="38" t="s">
        <v>276</v>
      </c>
      <c r="L21" s="39">
        <v>40</v>
      </c>
      <c r="M21" s="26"/>
      <c r="N21" s="4" t="s">
        <v>20</v>
      </c>
      <c r="O21" s="23" t="s">
        <v>7</v>
      </c>
      <c r="P21" s="9" t="str">
        <f t="shared" ref="P21" si="25">IF(O21="Cancelada","Inserir o motivo",IF(O21="Alterada","Inserir o motivo",IF(O21="Definida","situação a alterar",IF(O21="","",IF(O21="Por definir","sem data marcada",IF(O21="Realizada","-----"))))))</f>
        <v>-----</v>
      </c>
      <c r="Q21" s="75"/>
      <c r="R21" s="64"/>
      <c r="T21" s="40" t="str">
        <f t="shared" ref="T21" si="26">CONCATENATE(N21,O21)</f>
        <v>Plano AnualRealizada</v>
      </c>
      <c r="U21" s="40" t="str">
        <f t="shared" ref="U21" si="27">CONCATENATE(N21,H21)</f>
        <v>Plano AnualBiblioteca</v>
      </c>
    </row>
    <row r="22" spans="1:21" ht="15" customHeight="1">
      <c r="A22" s="56" t="str">
        <f>IF(B22="","",)</f>
        <v/>
      </c>
      <c r="B22" s="57"/>
      <c r="C22" s="59" t="s">
        <v>141</v>
      </c>
      <c r="D22" s="21">
        <v>6</v>
      </c>
      <c r="E22" s="18"/>
      <c r="F22" s="11" t="s">
        <v>0</v>
      </c>
      <c r="G22" s="7" t="s">
        <v>585</v>
      </c>
      <c r="H22" s="103" t="s">
        <v>17</v>
      </c>
      <c r="I22" s="104" t="s">
        <v>589</v>
      </c>
      <c r="J22" s="38"/>
      <c r="K22" s="38" t="s">
        <v>276</v>
      </c>
      <c r="L22" s="39">
        <v>0</v>
      </c>
      <c r="M22" s="26"/>
      <c r="N22" s="4" t="s">
        <v>20</v>
      </c>
      <c r="O22" s="23" t="s">
        <v>7</v>
      </c>
      <c r="P22" s="9" t="str">
        <f>IF(O22="Cancelada","Inserir o motivo",IF(O22="Alterada","Inserir o motivo",IF(O22="Definida","situação a alterar",IF(O22="","",IF(O22="Por definir","sem data marcada",IF(O22="Realizada","-----"))))))</f>
        <v>-----</v>
      </c>
      <c r="Q22" s="75"/>
      <c r="R22" s="64"/>
      <c r="T22" s="40" t="str">
        <f>CONCATENATE(N22,O22)</f>
        <v>Plano AnualRealizada</v>
      </c>
      <c r="U22" s="40" t="str">
        <f>CONCATENATE(N22,H22)</f>
        <v>Plano AnualDiv. Interno</v>
      </c>
    </row>
    <row r="23" spans="1:21" ht="15" customHeight="1">
      <c r="A23" s="56" t="str">
        <f>IF(B23="","",)</f>
        <v/>
      </c>
      <c r="B23" s="57"/>
      <c r="C23" s="59" t="s">
        <v>141</v>
      </c>
      <c r="D23" s="21">
        <v>6</v>
      </c>
      <c r="E23" s="18" t="s">
        <v>86</v>
      </c>
      <c r="F23" s="11" t="s">
        <v>0</v>
      </c>
      <c r="G23" s="7" t="s">
        <v>246</v>
      </c>
      <c r="H23" s="4" t="s">
        <v>75</v>
      </c>
      <c r="I23" s="73" t="s">
        <v>426</v>
      </c>
      <c r="J23" s="38"/>
      <c r="K23" s="38" t="s">
        <v>276</v>
      </c>
      <c r="L23" s="39">
        <v>0</v>
      </c>
      <c r="M23" s="26"/>
      <c r="N23" s="4" t="s">
        <v>20</v>
      </c>
      <c r="O23" s="23" t="s">
        <v>7</v>
      </c>
      <c r="P23" s="9" t="str">
        <f>IF(O23="Cancelada","Inserir o motivo",IF(O23="Alterada","Inserir o motivo",IF(O23="Definida","situação a alterar",IF(O23="","",IF(O23="Por definir","sem data marcada",IF(O23="Realizada","-----"))))))</f>
        <v>-----</v>
      </c>
      <c r="Q23" s="75"/>
      <c r="R23" s="64"/>
      <c r="T23" s="40" t="str">
        <f>CONCATENATE(N23,O23)</f>
        <v>Plano AnualRealizada</v>
      </c>
      <c r="U23" s="40" t="str">
        <f>CONCATENATE(N23,H23)</f>
        <v>Plano AnualAção Social</v>
      </c>
    </row>
    <row r="24" spans="1:21" ht="15" customHeight="1">
      <c r="A24" s="56" t="str">
        <f t="shared" si="14"/>
        <v/>
      </c>
      <c r="B24" s="57"/>
      <c r="C24" s="59" t="s">
        <v>141</v>
      </c>
      <c r="D24" s="21">
        <v>7</v>
      </c>
      <c r="E24" s="18"/>
      <c r="F24" s="11" t="s">
        <v>1</v>
      </c>
      <c r="G24" s="7" t="s">
        <v>547</v>
      </c>
      <c r="H24" s="4" t="s">
        <v>18</v>
      </c>
      <c r="I24" s="73" t="s">
        <v>418</v>
      </c>
      <c r="J24" s="38"/>
      <c r="K24" s="38" t="s">
        <v>276</v>
      </c>
      <c r="L24" s="39">
        <v>40</v>
      </c>
      <c r="M24" s="26"/>
      <c r="N24" s="4" t="s">
        <v>20</v>
      </c>
      <c r="O24" s="23" t="s">
        <v>7</v>
      </c>
      <c r="P24" s="9" t="str">
        <f t="shared" si="4"/>
        <v>-----</v>
      </c>
      <c r="Q24" s="75"/>
      <c r="R24" s="64"/>
      <c r="T24" s="40" t="str">
        <f t="shared" si="15"/>
        <v>Plano AnualRealizada</v>
      </c>
      <c r="U24" s="40" t="str">
        <f t="shared" si="16"/>
        <v>Plano AnualDiv. Externo</v>
      </c>
    </row>
    <row r="25" spans="1:21" ht="15" customHeight="1">
      <c r="A25" s="56" t="str">
        <f>IF(B25="","",)</f>
        <v/>
      </c>
      <c r="B25" s="57"/>
      <c r="C25" s="59" t="s">
        <v>141</v>
      </c>
      <c r="D25" s="21">
        <v>8</v>
      </c>
      <c r="E25" s="18"/>
      <c r="F25" s="11" t="s">
        <v>2</v>
      </c>
      <c r="G25" s="7" t="s">
        <v>585</v>
      </c>
      <c r="H25" s="103" t="s">
        <v>17</v>
      </c>
      <c r="I25" s="104" t="s">
        <v>589</v>
      </c>
      <c r="J25" s="38"/>
      <c r="K25" s="38" t="s">
        <v>276</v>
      </c>
      <c r="L25" s="39">
        <v>0</v>
      </c>
      <c r="M25" s="26"/>
      <c r="N25" s="4" t="s">
        <v>20</v>
      </c>
      <c r="O25" s="23" t="s">
        <v>7</v>
      </c>
      <c r="P25" s="9" t="str">
        <f>IF(O25="Cancelada","Inserir o motivo",IF(O25="Alterada","Inserir o motivo",IF(O25="Definida","situação a alterar",IF(O25="","",IF(O25="Por definir","sem data marcada",IF(O25="Realizada","-----"))))))</f>
        <v>-----</v>
      </c>
      <c r="Q25" s="75"/>
      <c r="R25" s="64"/>
      <c r="T25" s="40" t="str">
        <f>CONCATENATE(N25,O25)</f>
        <v>Plano AnualRealizada</v>
      </c>
      <c r="U25" s="40" t="str">
        <f>CONCATENATE(N25,H25)</f>
        <v>Plano AnualDiv. Interno</v>
      </c>
    </row>
    <row r="26" spans="1:21" ht="15" customHeight="1">
      <c r="A26" s="56" t="str">
        <f>IF(B26="","",)</f>
        <v/>
      </c>
      <c r="B26" s="57"/>
      <c r="C26" s="59" t="s">
        <v>141</v>
      </c>
      <c r="D26" s="21">
        <v>8</v>
      </c>
      <c r="E26" s="18"/>
      <c r="F26" s="11" t="s">
        <v>2</v>
      </c>
      <c r="G26" s="7" t="s">
        <v>586</v>
      </c>
      <c r="H26" s="103" t="s">
        <v>75</v>
      </c>
      <c r="I26" s="104" t="s">
        <v>426</v>
      </c>
      <c r="J26" s="38"/>
      <c r="K26" s="38" t="s">
        <v>276</v>
      </c>
      <c r="L26" s="39">
        <v>0</v>
      </c>
      <c r="M26" s="26"/>
      <c r="N26" s="4" t="s">
        <v>20</v>
      </c>
      <c r="O26" s="23" t="s">
        <v>7</v>
      </c>
      <c r="P26" s="9" t="str">
        <f>IF(O26="Cancelada","Inserir o motivo",IF(O26="Alterada","Inserir o motivo",IF(O26="Definida","situação a alterar",IF(O26="","",IF(O26="Por definir","sem data marcada",IF(O26="Realizada","-----"))))))</f>
        <v>-----</v>
      </c>
      <c r="Q26" s="75"/>
      <c r="R26" s="64"/>
      <c r="T26" s="40" t="str">
        <f>CONCATENATE(N26,O26)</f>
        <v>Plano AnualRealizada</v>
      </c>
      <c r="U26" s="40" t="str">
        <f>CONCATENATE(N26,H26)</f>
        <v>Plano AnualAção Social</v>
      </c>
    </row>
    <row r="27" spans="1:21" ht="15" customHeight="1">
      <c r="A27" s="56" t="str">
        <f t="shared" ref="A27:A30" si="28">IF(B27="","",)</f>
        <v/>
      </c>
      <c r="B27" s="57"/>
      <c r="C27" s="59" t="s">
        <v>141</v>
      </c>
      <c r="D27" s="21">
        <v>8</v>
      </c>
      <c r="E27" s="18"/>
      <c r="F27" s="11" t="s">
        <v>2</v>
      </c>
      <c r="G27" s="7" t="s">
        <v>15</v>
      </c>
      <c r="H27" s="4" t="s">
        <v>15</v>
      </c>
      <c r="I27" s="73" t="s">
        <v>441</v>
      </c>
      <c r="J27" s="38"/>
      <c r="K27" s="38" t="s">
        <v>276</v>
      </c>
      <c r="L27" s="39">
        <v>500</v>
      </c>
      <c r="M27" s="26"/>
      <c r="N27" s="4" t="s">
        <v>20</v>
      </c>
      <c r="O27" s="23" t="s">
        <v>7</v>
      </c>
      <c r="P27" s="9" t="str">
        <f t="shared" ref="P27:P30" si="29">IF(O27="Cancelada","Inserir o motivo",IF(O27="Alterada","Inserir o motivo",IF(O27="Definida","situação a alterar",IF(O27="","",IF(O27="Por definir","sem data marcada",IF(O27="Realizada","-----"))))))</f>
        <v>-----</v>
      </c>
      <c r="Q27" s="75"/>
      <c r="R27" s="64"/>
      <c r="T27" s="40" t="str">
        <f t="shared" ref="T27:T30" si="30">CONCATENATE(N27,O27)</f>
        <v>Plano AnualRealizada</v>
      </c>
      <c r="U27" s="40" t="str">
        <f t="shared" ref="U27:U30" si="31">CONCATENATE(N27,H27)</f>
        <v>Plano AnualCinema</v>
      </c>
    </row>
    <row r="28" spans="1:21" ht="15" customHeight="1">
      <c r="A28" s="56" t="str">
        <f t="shared" si="28"/>
        <v/>
      </c>
      <c r="B28" s="57"/>
      <c r="C28" s="59" t="s">
        <v>141</v>
      </c>
      <c r="D28" s="21">
        <v>9</v>
      </c>
      <c r="E28" s="18"/>
      <c r="F28" s="11" t="s">
        <v>3</v>
      </c>
      <c r="G28" s="7" t="s">
        <v>15</v>
      </c>
      <c r="H28" s="4" t="s">
        <v>15</v>
      </c>
      <c r="I28" s="73" t="s">
        <v>441</v>
      </c>
      <c r="J28" s="38"/>
      <c r="K28" s="38"/>
      <c r="L28" s="39"/>
      <c r="M28" s="26"/>
      <c r="N28" s="4" t="s">
        <v>20</v>
      </c>
      <c r="O28" s="23" t="s">
        <v>7</v>
      </c>
      <c r="P28" s="9" t="str">
        <f t="shared" si="29"/>
        <v>-----</v>
      </c>
      <c r="Q28" s="75"/>
      <c r="R28" s="64"/>
      <c r="T28" s="40" t="str">
        <f t="shared" si="30"/>
        <v>Plano AnualRealizada</v>
      </c>
      <c r="U28" s="40" t="str">
        <f t="shared" si="31"/>
        <v>Plano AnualCinema</v>
      </c>
    </row>
    <row r="29" spans="1:21" ht="15" customHeight="1">
      <c r="A29" s="56" t="str">
        <f t="shared" si="28"/>
        <v/>
      </c>
      <c r="B29" s="57"/>
      <c r="C29" s="59" t="s">
        <v>141</v>
      </c>
      <c r="D29" s="21">
        <v>9</v>
      </c>
      <c r="E29" s="18"/>
      <c r="F29" s="11" t="s">
        <v>3</v>
      </c>
      <c r="G29" s="7" t="s">
        <v>587</v>
      </c>
      <c r="H29" s="4" t="s">
        <v>18</v>
      </c>
      <c r="I29" s="73" t="s">
        <v>418</v>
      </c>
      <c r="J29" s="38"/>
      <c r="K29" s="38"/>
      <c r="L29" s="39"/>
      <c r="M29" s="26"/>
      <c r="N29" s="4" t="s">
        <v>21</v>
      </c>
      <c r="O29" s="23" t="s">
        <v>7</v>
      </c>
      <c r="P29" s="9" t="str">
        <f t="shared" si="29"/>
        <v>-----</v>
      </c>
      <c r="Q29" s="75"/>
      <c r="R29" s="64"/>
      <c r="T29" s="40" t="str">
        <f t="shared" si="30"/>
        <v>Extra PlanoRealizada</v>
      </c>
      <c r="U29" s="40" t="str">
        <f t="shared" si="31"/>
        <v>Extra PlanoDiv. Externo</v>
      </c>
    </row>
    <row r="30" spans="1:21" ht="15" customHeight="1">
      <c r="A30" s="56" t="str">
        <f t="shared" si="28"/>
        <v/>
      </c>
      <c r="B30" s="57"/>
      <c r="C30" s="59" t="s">
        <v>141</v>
      </c>
      <c r="D30" s="21">
        <v>9</v>
      </c>
      <c r="E30" s="18"/>
      <c r="F30" s="11" t="s">
        <v>3</v>
      </c>
      <c r="G30" s="7" t="s">
        <v>576</v>
      </c>
      <c r="H30" s="4" t="s">
        <v>14</v>
      </c>
      <c r="I30" s="73" t="s">
        <v>388</v>
      </c>
      <c r="J30" s="38"/>
      <c r="K30" s="38"/>
      <c r="L30" s="39"/>
      <c r="M30" s="26"/>
      <c r="N30" s="4" t="s">
        <v>21</v>
      </c>
      <c r="O30" s="23" t="s">
        <v>7</v>
      </c>
      <c r="P30" s="9" t="str">
        <f t="shared" si="29"/>
        <v>-----</v>
      </c>
      <c r="Q30" s="75"/>
      <c r="R30" s="64"/>
      <c r="T30" s="40" t="str">
        <f t="shared" si="30"/>
        <v>Extra PlanoRealizada</v>
      </c>
      <c r="U30" s="40" t="str">
        <f t="shared" si="31"/>
        <v>Extra PlanoBiblioteca</v>
      </c>
    </row>
    <row r="31" spans="1:21" ht="15" customHeight="1">
      <c r="A31" s="56" t="str">
        <f t="shared" ref="A31" si="32">IF(B31="","",)</f>
        <v/>
      </c>
      <c r="B31" s="57"/>
      <c r="C31" s="59" t="s">
        <v>141</v>
      </c>
      <c r="D31" s="21">
        <v>9</v>
      </c>
      <c r="E31" s="18"/>
      <c r="F31" s="11" t="s">
        <v>3</v>
      </c>
      <c r="G31" s="7" t="s">
        <v>34</v>
      </c>
      <c r="H31" s="4" t="s">
        <v>11</v>
      </c>
      <c r="I31" s="73" t="s">
        <v>420</v>
      </c>
      <c r="J31" s="38"/>
      <c r="K31" s="38"/>
      <c r="L31" s="39"/>
      <c r="M31" s="26"/>
      <c r="N31" s="4" t="s">
        <v>21</v>
      </c>
      <c r="O31" s="23" t="s">
        <v>7</v>
      </c>
      <c r="P31" s="9" t="str">
        <f t="shared" ref="P31" si="33">IF(O31="Cancelada","Inserir o motivo",IF(O31="Alterada","Inserir o motivo",IF(O31="Definida","situação a alterar",IF(O31="","",IF(O31="Por definir","sem data marcada",IF(O31="Realizada","-----"))))))</f>
        <v>-----</v>
      </c>
      <c r="Q31" s="75"/>
      <c r="R31" s="64"/>
      <c r="T31" s="40" t="str">
        <f t="shared" ref="T31" si="34">CONCATENATE(N31,O31)</f>
        <v>Extra PlanoRealizada</v>
      </c>
      <c r="U31" s="40" t="str">
        <f t="shared" ref="U31" si="35">CONCATENATE(N31,H31)</f>
        <v>Extra PlanoDesporto</v>
      </c>
    </row>
    <row r="32" spans="1:21" ht="15" customHeight="1">
      <c r="A32" s="56" t="str">
        <f t="shared" ref="A32" si="36">IF(B32="","",)</f>
        <v/>
      </c>
      <c r="B32" s="57"/>
      <c r="C32" s="59" t="s">
        <v>141</v>
      </c>
      <c r="D32" s="21">
        <v>10</v>
      </c>
      <c r="E32" s="18"/>
      <c r="F32" s="11" t="s">
        <v>4</v>
      </c>
      <c r="G32" s="7" t="s">
        <v>15</v>
      </c>
      <c r="H32" s="4" t="s">
        <v>15</v>
      </c>
      <c r="I32" s="73" t="s">
        <v>441</v>
      </c>
      <c r="J32" s="38"/>
      <c r="K32" s="38"/>
      <c r="L32" s="39"/>
      <c r="M32" s="26"/>
      <c r="N32" s="4" t="s">
        <v>20</v>
      </c>
      <c r="O32" s="23" t="s">
        <v>7</v>
      </c>
      <c r="P32" s="9" t="str">
        <f t="shared" ref="P32" si="37">IF(O32="Cancelada","Inserir o motivo",IF(O32="Alterada","Inserir o motivo",IF(O32="Definida","situação a alterar",IF(O32="","",IF(O32="Por definir","sem data marcada",IF(O32="Realizada","-----"))))))</f>
        <v>-----</v>
      </c>
      <c r="Q32" s="75"/>
      <c r="R32" s="64"/>
      <c r="T32" s="40" t="str">
        <f t="shared" ref="T32" si="38">CONCATENATE(N32,O32)</f>
        <v>Plano AnualRealizada</v>
      </c>
      <c r="U32" s="40" t="str">
        <f t="shared" ref="U32" si="39">CONCATENATE(N32,H32)</f>
        <v>Plano AnualCinema</v>
      </c>
    </row>
    <row r="33" spans="1:21" ht="15" customHeight="1">
      <c r="A33" s="56" t="str">
        <f t="shared" si="14"/>
        <v/>
      </c>
      <c r="B33" s="57"/>
      <c r="C33" s="59" t="s">
        <v>141</v>
      </c>
      <c r="D33" s="21">
        <v>10</v>
      </c>
      <c r="E33" s="18"/>
      <c r="F33" s="11" t="s">
        <v>4</v>
      </c>
      <c r="G33" s="7" t="s">
        <v>545</v>
      </c>
      <c r="H33" s="4" t="s">
        <v>18</v>
      </c>
      <c r="I33" s="73" t="s">
        <v>418</v>
      </c>
      <c r="J33" s="38"/>
      <c r="K33" s="38" t="s">
        <v>276</v>
      </c>
      <c r="L33" s="39">
        <v>20</v>
      </c>
      <c r="M33" s="26"/>
      <c r="N33" s="4" t="s">
        <v>20</v>
      </c>
      <c r="O33" s="23" t="s">
        <v>7</v>
      </c>
      <c r="P33" s="9" t="str">
        <f t="shared" si="4"/>
        <v>-----</v>
      </c>
      <c r="Q33" s="75"/>
      <c r="R33" s="64"/>
      <c r="T33" s="40" t="str">
        <f t="shared" si="15"/>
        <v>Plano AnualRealizada</v>
      </c>
      <c r="U33" s="40" t="str">
        <f t="shared" si="16"/>
        <v>Plano AnualDiv. Externo</v>
      </c>
    </row>
    <row r="34" spans="1:21" ht="15" customHeight="1">
      <c r="A34" s="56" t="str">
        <f t="shared" ref="A34" si="40">IF(B34="","",)</f>
        <v/>
      </c>
      <c r="B34" s="57"/>
      <c r="C34" s="59" t="s">
        <v>141</v>
      </c>
      <c r="D34" s="21">
        <v>11</v>
      </c>
      <c r="E34" s="18"/>
      <c r="F34" s="11" t="s">
        <v>5</v>
      </c>
      <c r="G34" s="7" t="s">
        <v>27</v>
      </c>
      <c r="H34" s="4" t="s">
        <v>14</v>
      </c>
      <c r="I34" s="73" t="s">
        <v>387</v>
      </c>
      <c r="J34" s="38"/>
      <c r="K34" s="38" t="s">
        <v>276</v>
      </c>
      <c r="L34" s="39">
        <v>35</v>
      </c>
      <c r="M34" s="26"/>
      <c r="N34" s="4" t="s">
        <v>20</v>
      </c>
      <c r="O34" s="23" t="s">
        <v>7</v>
      </c>
      <c r="P34" s="9" t="str">
        <f t="shared" ref="P34" si="41">IF(O34="Cancelada","Inserir o motivo",IF(O34="Alterada","Inserir o motivo",IF(O34="Definida","situação a alterar",IF(O34="","",IF(O34="Por definir","sem data marcada",IF(O34="Realizada","-----"))))))</f>
        <v>-----</v>
      </c>
      <c r="Q34" s="75"/>
      <c r="R34" s="64"/>
      <c r="T34" s="40" t="str">
        <f t="shared" ref="T34" si="42">CONCATENATE(N34,O34)</f>
        <v>Plano AnualRealizada</v>
      </c>
      <c r="U34" s="40" t="str">
        <f t="shared" ref="U34" si="43">CONCATENATE(N34,H34)</f>
        <v>Plano AnualBiblioteca</v>
      </c>
    </row>
    <row r="35" spans="1:21" ht="15" customHeight="1">
      <c r="A35" s="56" t="str">
        <f t="shared" si="14"/>
        <v/>
      </c>
      <c r="B35" s="57"/>
      <c r="C35" s="59" t="s">
        <v>141</v>
      </c>
      <c r="D35" s="21">
        <v>11</v>
      </c>
      <c r="E35" s="18"/>
      <c r="F35" s="11" t="s">
        <v>5</v>
      </c>
      <c r="G35" s="7" t="s">
        <v>546</v>
      </c>
      <c r="H35" s="4" t="s">
        <v>11</v>
      </c>
      <c r="I35" s="73" t="s">
        <v>418</v>
      </c>
      <c r="J35" s="38"/>
      <c r="K35" s="38" t="s">
        <v>276</v>
      </c>
      <c r="L35" s="39">
        <v>35</v>
      </c>
      <c r="M35" s="26"/>
      <c r="N35" s="4" t="s">
        <v>20</v>
      </c>
      <c r="O35" s="23" t="s">
        <v>7</v>
      </c>
      <c r="P35" s="9" t="str">
        <f t="shared" si="4"/>
        <v>-----</v>
      </c>
      <c r="Q35" s="75"/>
      <c r="R35" s="64"/>
      <c r="T35" s="40" t="str">
        <f t="shared" si="15"/>
        <v>Plano AnualRealizada</v>
      </c>
      <c r="U35" s="40" t="str">
        <f t="shared" si="16"/>
        <v>Plano AnualDesporto</v>
      </c>
    </row>
    <row r="36" spans="1:21" ht="15" customHeight="1">
      <c r="A36" s="56" t="str">
        <f t="shared" ref="A36" si="44">IF(B36="","",)</f>
        <v/>
      </c>
      <c r="B36" s="57"/>
      <c r="C36" s="59" t="s">
        <v>140</v>
      </c>
      <c r="D36" s="21">
        <v>11</v>
      </c>
      <c r="E36" s="18"/>
      <c r="F36" s="11" t="s">
        <v>5</v>
      </c>
      <c r="G36" s="7" t="s">
        <v>553</v>
      </c>
      <c r="H36" s="4" t="s">
        <v>14</v>
      </c>
      <c r="I36" s="73" t="s">
        <v>388</v>
      </c>
      <c r="J36" s="38"/>
      <c r="K36" s="38"/>
      <c r="L36" s="39"/>
      <c r="M36" s="26"/>
      <c r="N36" s="4" t="s">
        <v>20</v>
      </c>
      <c r="O36" s="23" t="s">
        <v>7</v>
      </c>
      <c r="P36" s="9" t="str">
        <f t="shared" ref="P36" si="45">IF(O36="Cancelada","Inserir o motivo",IF(O36="Alterada","Inserir o motivo",IF(O36="Definida","situação a alterar",IF(O36="","",IF(O36="Por definir","sem data marcada",IF(O36="Realizada","-----"))))))</f>
        <v>-----</v>
      </c>
      <c r="Q36" s="75"/>
      <c r="R36" s="64"/>
      <c r="T36" s="40" t="str">
        <f t="shared" ref="T36" si="46">CONCATENATE(N36,O36)</f>
        <v>Plano AnualRealizada</v>
      </c>
      <c r="U36" s="40" t="str">
        <f t="shared" ref="U36" si="47">CONCATENATE(N36,H36)</f>
        <v>Plano AnualBiblioteca</v>
      </c>
    </row>
    <row r="37" spans="1:21" ht="15" customHeight="1">
      <c r="A37" s="56" t="str">
        <f t="shared" si="14"/>
        <v/>
      </c>
      <c r="B37" s="57"/>
      <c r="C37" s="59" t="s">
        <v>141</v>
      </c>
      <c r="D37" s="21">
        <v>12</v>
      </c>
      <c r="E37" s="18"/>
      <c r="F37" s="11" t="s">
        <v>6</v>
      </c>
      <c r="G37" s="7" t="s">
        <v>27</v>
      </c>
      <c r="H37" s="4" t="s">
        <v>14</v>
      </c>
      <c r="I37" s="73" t="s">
        <v>387</v>
      </c>
      <c r="J37" s="38"/>
      <c r="K37" s="38" t="s">
        <v>276</v>
      </c>
      <c r="L37" s="39">
        <v>35</v>
      </c>
      <c r="M37" s="26"/>
      <c r="N37" s="4" t="s">
        <v>20</v>
      </c>
      <c r="O37" s="23" t="s">
        <v>7</v>
      </c>
      <c r="P37" s="9" t="str">
        <f t="shared" si="4"/>
        <v>-----</v>
      </c>
      <c r="Q37" s="75"/>
      <c r="R37" s="64"/>
      <c r="T37" s="40" t="str">
        <f t="shared" si="15"/>
        <v>Plano AnualRealizada</v>
      </c>
      <c r="U37" s="40" t="str">
        <f t="shared" si="16"/>
        <v>Plano AnualBiblioteca</v>
      </c>
    </row>
    <row r="38" spans="1:21" ht="15" customHeight="1">
      <c r="A38" s="56" t="str">
        <f t="shared" si="14"/>
        <v/>
      </c>
      <c r="B38" s="57"/>
      <c r="C38" s="59" t="s">
        <v>141</v>
      </c>
      <c r="D38" s="21">
        <v>13</v>
      </c>
      <c r="E38" s="18"/>
      <c r="F38" s="11" t="s">
        <v>0</v>
      </c>
      <c r="G38" s="7" t="s">
        <v>336</v>
      </c>
      <c r="H38" s="4" t="s">
        <v>14</v>
      </c>
      <c r="I38" s="73" t="s">
        <v>387</v>
      </c>
      <c r="J38" s="38"/>
      <c r="K38" s="38" t="s">
        <v>276</v>
      </c>
      <c r="L38" s="39">
        <v>40</v>
      </c>
      <c r="M38" s="26"/>
      <c r="N38" s="4" t="s">
        <v>20</v>
      </c>
      <c r="O38" s="23" t="s">
        <v>7</v>
      </c>
      <c r="P38" s="9" t="str">
        <f t="shared" si="4"/>
        <v>-----</v>
      </c>
      <c r="Q38" s="75"/>
      <c r="R38" s="64"/>
      <c r="T38" s="40" t="str">
        <f t="shared" si="15"/>
        <v>Plano AnualRealizada</v>
      </c>
      <c r="U38" s="40" t="str">
        <f t="shared" si="16"/>
        <v>Plano AnualBiblioteca</v>
      </c>
    </row>
    <row r="39" spans="1:21" ht="15" customHeight="1">
      <c r="A39" s="56" t="str">
        <f t="shared" ref="A39:A40" si="48">IF(B39="","",)</f>
        <v/>
      </c>
      <c r="B39" s="57"/>
      <c r="C39" s="59" t="s">
        <v>141</v>
      </c>
      <c r="D39" s="21">
        <v>13</v>
      </c>
      <c r="E39" s="18"/>
      <c r="F39" s="11" t="s">
        <v>0</v>
      </c>
      <c r="G39" s="7" t="s">
        <v>34</v>
      </c>
      <c r="H39" s="4" t="s">
        <v>11</v>
      </c>
      <c r="I39" s="73" t="s">
        <v>420</v>
      </c>
      <c r="J39" s="38"/>
      <c r="K39" s="38" t="s">
        <v>276</v>
      </c>
      <c r="L39" s="39">
        <v>20</v>
      </c>
      <c r="M39" s="26"/>
      <c r="N39" s="4" t="s">
        <v>20</v>
      </c>
      <c r="O39" s="23" t="s">
        <v>7</v>
      </c>
      <c r="P39" s="9" t="str">
        <f t="shared" ref="P39:P40" si="49">IF(O39="Cancelada","Inserir o motivo",IF(O39="Alterada","Inserir o motivo",IF(O39="Definida","situação a alterar",IF(O39="","",IF(O39="Por definir","sem data marcada",IF(O39="Realizada","-----"))))))</f>
        <v>-----</v>
      </c>
      <c r="Q39" s="75"/>
      <c r="R39" s="64"/>
      <c r="T39" s="40" t="str">
        <f t="shared" ref="T39:T40" si="50">CONCATENATE(N39,O39)</f>
        <v>Plano AnualRealizada</v>
      </c>
      <c r="U39" s="40" t="str">
        <f t="shared" ref="U39:U40" si="51">CONCATENATE(N39,H39)</f>
        <v>Plano AnualDesporto</v>
      </c>
    </row>
    <row r="40" spans="1:21" ht="15" customHeight="1">
      <c r="A40" s="56" t="str">
        <f t="shared" si="48"/>
        <v/>
      </c>
      <c r="B40" s="57"/>
      <c r="C40" s="59" t="s">
        <v>140</v>
      </c>
      <c r="D40" s="21">
        <v>13</v>
      </c>
      <c r="E40" s="18"/>
      <c r="F40" s="11" t="s">
        <v>0</v>
      </c>
      <c r="G40" s="7" t="s">
        <v>553</v>
      </c>
      <c r="H40" s="4" t="s">
        <v>14</v>
      </c>
      <c r="I40" s="73" t="s">
        <v>388</v>
      </c>
      <c r="J40" s="38"/>
      <c r="K40" s="38"/>
      <c r="L40" s="39"/>
      <c r="M40" s="26"/>
      <c r="N40" s="4" t="s">
        <v>20</v>
      </c>
      <c r="O40" s="23" t="s">
        <v>7</v>
      </c>
      <c r="P40" s="9" t="str">
        <f t="shared" si="49"/>
        <v>-----</v>
      </c>
      <c r="Q40" s="75"/>
      <c r="R40" s="64"/>
      <c r="T40" s="40" t="str">
        <f t="shared" si="50"/>
        <v>Plano AnualRealizada</v>
      </c>
      <c r="U40" s="40" t="str">
        <f t="shared" si="51"/>
        <v>Plano AnualBiblioteca</v>
      </c>
    </row>
    <row r="41" spans="1:21" ht="15" customHeight="1">
      <c r="A41" s="56" t="str">
        <f t="shared" ref="A41" si="52">IF(B41="","",)</f>
        <v/>
      </c>
      <c r="B41" s="57"/>
      <c r="C41" s="59" t="s">
        <v>141</v>
      </c>
      <c r="D41" s="21">
        <v>13</v>
      </c>
      <c r="E41" s="18"/>
      <c r="F41" s="11" t="s">
        <v>0</v>
      </c>
      <c r="G41" s="7" t="s">
        <v>578</v>
      </c>
      <c r="H41" s="4" t="s">
        <v>11</v>
      </c>
      <c r="I41" s="73" t="s">
        <v>423</v>
      </c>
      <c r="J41" s="38"/>
      <c r="K41" s="38" t="s">
        <v>276</v>
      </c>
      <c r="L41" s="39">
        <v>20</v>
      </c>
      <c r="M41" s="26"/>
      <c r="N41" s="4" t="s">
        <v>20</v>
      </c>
      <c r="O41" s="23" t="s">
        <v>7</v>
      </c>
      <c r="P41" s="9" t="str">
        <f t="shared" ref="P41" si="53">IF(O41="Cancelada","Inserir o motivo",IF(O41="Alterada","Inserir o motivo",IF(O41="Definida","situação a alterar",IF(O41="","",IF(O41="Por definir","sem data marcada",IF(O41="Realizada","-----"))))))</f>
        <v>-----</v>
      </c>
      <c r="Q41" s="75"/>
      <c r="R41" s="64"/>
      <c r="T41" s="40" t="str">
        <f t="shared" ref="T41" si="54">CONCATENATE(N41,O41)</f>
        <v>Plano AnualRealizada</v>
      </c>
      <c r="U41" s="40" t="str">
        <f t="shared" ref="U41" si="55">CONCATENATE(N41,H41)</f>
        <v>Plano AnualDesporto</v>
      </c>
    </row>
    <row r="42" spans="1:21" ht="15" customHeight="1">
      <c r="A42" s="56" t="str">
        <f t="shared" ref="A42:A43" si="56">IF(B42="","",)</f>
        <v/>
      </c>
      <c r="B42" s="57"/>
      <c r="C42" s="59" t="s">
        <v>141</v>
      </c>
      <c r="D42" s="21">
        <v>14</v>
      </c>
      <c r="E42" s="18"/>
      <c r="F42" s="11" t="s">
        <v>1</v>
      </c>
      <c r="G42" s="7"/>
      <c r="H42" s="4"/>
      <c r="I42" s="73"/>
      <c r="J42" s="38"/>
      <c r="K42" s="38"/>
      <c r="L42" s="39"/>
      <c r="M42" s="26"/>
      <c r="N42" s="4"/>
      <c r="O42" s="23"/>
      <c r="P42" s="9" t="str">
        <f t="shared" ref="P42:P43" si="57">IF(O42="Cancelada","Inserir o motivo",IF(O42="Alterada","Inserir o motivo",IF(O42="Definida","situação a alterar",IF(O42="","",IF(O42="Por definir","sem data marcada",IF(O42="Realizada","-----"))))))</f>
        <v/>
      </c>
      <c r="Q42" s="75"/>
      <c r="R42" s="64"/>
      <c r="T42" s="40" t="str">
        <f t="shared" ref="T42:T43" si="58">CONCATENATE(N42,O42)</f>
        <v/>
      </c>
      <c r="U42" s="40" t="str">
        <f t="shared" ref="U42:U43" si="59">CONCATENATE(N42,H42)</f>
        <v/>
      </c>
    </row>
    <row r="43" spans="1:21" ht="15" customHeight="1">
      <c r="A43" s="56" t="str">
        <f t="shared" si="56"/>
        <v/>
      </c>
      <c r="B43" s="57"/>
      <c r="C43" s="59" t="s">
        <v>141</v>
      </c>
      <c r="D43" s="21">
        <v>15</v>
      </c>
      <c r="E43" s="18"/>
      <c r="F43" s="11" t="s">
        <v>2</v>
      </c>
      <c r="G43" s="7" t="s">
        <v>15</v>
      </c>
      <c r="H43" s="4" t="s">
        <v>15</v>
      </c>
      <c r="I43" s="73" t="s">
        <v>441</v>
      </c>
      <c r="J43" s="38"/>
      <c r="K43" s="38" t="s">
        <v>276</v>
      </c>
      <c r="L43" s="39">
        <v>500</v>
      </c>
      <c r="M43" s="26"/>
      <c r="N43" s="4" t="s">
        <v>20</v>
      </c>
      <c r="O43" s="23" t="s">
        <v>7</v>
      </c>
      <c r="P43" s="9" t="str">
        <f t="shared" si="57"/>
        <v>-----</v>
      </c>
      <c r="Q43" s="75"/>
      <c r="R43" s="64"/>
      <c r="T43" s="40" t="str">
        <f t="shared" si="58"/>
        <v>Plano AnualRealizada</v>
      </c>
      <c r="U43" s="40" t="str">
        <f t="shared" si="59"/>
        <v>Plano AnualCinema</v>
      </c>
    </row>
    <row r="44" spans="1:21" ht="15" customHeight="1">
      <c r="A44" s="56" t="str">
        <f t="shared" si="14"/>
        <v/>
      </c>
      <c r="B44" s="57"/>
      <c r="C44" s="59" t="s">
        <v>141</v>
      </c>
      <c r="D44" s="21">
        <v>15</v>
      </c>
      <c r="E44" s="18"/>
      <c r="F44" s="11" t="s">
        <v>2</v>
      </c>
      <c r="G44" s="7" t="s">
        <v>625</v>
      </c>
      <c r="H44" s="4" t="s">
        <v>18</v>
      </c>
      <c r="I44" s="73" t="s">
        <v>418</v>
      </c>
      <c r="J44" s="38"/>
      <c r="K44" s="38" t="s">
        <v>276</v>
      </c>
      <c r="L44" s="39">
        <v>500</v>
      </c>
      <c r="M44" s="26"/>
      <c r="N44" s="4" t="s">
        <v>21</v>
      </c>
      <c r="O44" s="23" t="s">
        <v>7</v>
      </c>
      <c r="P44" s="9" t="str">
        <f t="shared" si="4"/>
        <v>-----</v>
      </c>
      <c r="Q44" s="75"/>
      <c r="R44" s="64"/>
      <c r="T44" s="40" t="str">
        <f t="shared" si="15"/>
        <v>Extra PlanoRealizada</v>
      </c>
      <c r="U44" s="40" t="str">
        <f t="shared" si="16"/>
        <v>Extra PlanoDiv. Externo</v>
      </c>
    </row>
    <row r="45" spans="1:21" ht="15" customHeight="1">
      <c r="A45" s="56" t="str">
        <f t="shared" si="14"/>
        <v/>
      </c>
      <c r="B45" s="57"/>
      <c r="C45" s="59" t="s">
        <v>141</v>
      </c>
      <c r="D45" s="21">
        <v>15</v>
      </c>
      <c r="E45" s="18" t="s">
        <v>93</v>
      </c>
      <c r="F45" s="11" t="s">
        <v>2</v>
      </c>
      <c r="G45" s="7" t="s">
        <v>544</v>
      </c>
      <c r="H45" s="4" t="s">
        <v>18</v>
      </c>
      <c r="I45" s="73" t="s">
        <v>540</v>
      </c>
      <c r="J45" s="38"/>
      <c r="K45" s="38" t="s">
        <v>276</v>
      </c>
      <c r="L45" s="39">
        <v>20</v>
      </c>
      <c r="M45" s="26"/>
      <c r="N45" s="4" t="s">
        <v>20</v>
      </c>
      <c r="O45" s="23" t="s">
        <v>8</v>
      </c>
      <c r="P45" s="9" t="s">
        <v>30</v>
      </c>
      <c r="Q45" s="75"/>
      <c r="R45" s="64"/>
      <c r="T45" s="40" t="str">
        <f t="shared" si="15"/>
        <v>Plano AnualCancelada</v>
      </c>
      <c r="U45" s="40" t="str">
        <f t="shared" si="16"/>
        <v>Plano AnualDiv. Externo</v>
      </c>
    </row>
    <row r="46" spans="1:21" ht="15" customHeight="1">
      <c r="A46" s="56" t="str">
        <f t="shared" ref="A46" si="60">IF(B46="","",)</f>
        <v/>
      </c>
      <c r="B46" s="57"/>
      <c r="C46" s="59" t="s">
        <v>141</v>
      </c>
      <c r="D46" s="21">
        <v>16</v>
      </c>
      <c r="E46" s="18"/>
      <c r="F46" s="11" t="s">
        <v>3</v>
      </c>
      <c r="G46" s="7" t="s">
        <v>15</v>
      </c>
      <c r="H46" s="4" t="s">
        <v>15</v>
      </c>
      <c r="I46" s="73" t="s">
        <v>441</v>
      </c>
      <c r="J46" s="38"/>
      <c r="K46" s="38"/>
      <c r="L46" s="39"/>
      <c r="M46" s="26"/>
      <c r="N46" s="4" t="s">
        <v>20</v>
      </c>
      <c r="O46" s="23" t="s">
        <v>7</v>
      </c>
      <c r="P46" s="9" t="str">
        <f t="shared" ref="P46" si="61">IF(O46="Cancelada","Inserir o motivo",IF(O46="Alterada","Inserir o motivo",IF(O46="Definida","situação a alterar",IF(O46="","",IF(O46="Por definir","sem data marcada",IF(O46="Realizada","-----"))))))</f>
        <v>-----</v>
      </c>
      <c r="Q46" s="75"/>
      <c r="R46" s="64"/>
      <c r="T46" s="40" t="str">
        <f t="shared" ref="T46" si="62">CONCATENATE(N46,O46)</f>
        <v>Plano AnualRealizada</v>
      </c>
      <c r="U46" s="40" t="str">
        <f t="shared" ref="U46" si="63">CONCATENATE(N46,H46)</f>
        <v>Plano AnualCinema</v>
      </c>
    </row>
    <row r="47" spans="1:21" ht="15" customHeight="1">
      <c r="A47" s="56" t="str">
        <f t="shared" si="14"/>
        <v/>
      </c>
      <c r="B47" s="57"/>
      <c r="C47" s="59" t="s">
        <v>141</v>
      </c>
      <c r="D47" s="21">
        <v>17</v>
      </c>
      <c r="E47" s="18"/>
      <c r="F47" s="11" t="s">
        <v>4</v>
      </c>
      <c r="G47" s="7" t="s">
        <v>321</v>
      </c>
      <c r="H47" s="4" t="s">
        <v>12</v>
      </c>
      <c r="I47" s="73" t="s">
        <v>440</v>
      </c>
      <c r="J47" s="38"/>
      <c r="K47" s="38" t="s">
        <v>276</v>
      </c>
      <c r="L47" s="39">
        <v>400</v>
      </c>
      <c r="M47" s="26"/>
      <c r="N47" s="4" t="s">
        <v>20</v>
      </c>
      <c r="O47" s="23" t="s">
        <v>7</v>
      </c>
      <c r="P47" s="9" t="str">
        <f t="shared" si="4"/>
        <v>-----</v>
      </c>
      <c r="Q47" s="75"/>
      <c r="R47" s="64"/>
      <c r="T47" s="40" t="str">
        <f t="shared" si="15"/>
        <v>Plano AnualRealizada</v>
      </c>
      <c r="U47" s="40" t="str">
        <f t="shared" si="16"/>
        <v>Plano AnualTurismo</v>
      </c>
    </row>
    <row r="48" spans="1:21" ht="15.75" customHeight="1">
      <c r="A48" s="56" t="str">
        <f t="shared" si="14"/>
        <v/>
      </c>
      <c r="B48" s="57"/>
      <c r="C48" s="59" t="s">
        <v>141</v>
      </c>
      <c r="D48" s="21">
        <v>18</v>
      </c>
      <c r="E48" s="18"/>
      <c r="F48" s="11" t="s">
        <v>5</v>
      </c>
      <c r="G48" s="7" t="s">
        <v>27</v>
      </c>
      <c r="H48" s="4" t="s">
        <v>14</v>
      </c>
      <c r="I48" s="73" t="s">
        <v>387</v>
      </c>
      <c r="J48" s="38"/>
      <c r="K48" s="38" t="s">
        <v>276</v>
      </c>
      <c r="L48" s="39">
        <v>35</v>
      </c>
      <c r="M48" s="26"/>
      <c r="N48" s="4" t="s">
        <v>20</v>
      </c>
      <c r="O48" s="23" t="s">
        <v>7</v>
      </c>
      <c r="P48" s="9" t="str">
        <f t="shared" si="4"/>
        <v>-----</v>
      </c>
      <c r="Q48" s="75"/>
      <c r="R48" s="64"/>
      <c r="T48" s="40" t="str">
        <f t="shared" si="15"/>
        <v>Plano AnualRealizada</v>
      </c>
      <c r="U48" s="40" t="str">
        <f t="shared" si="16"/>
        <v>Plano AnualBiblioteca</v>
      </c>
    </row>
    <row r="49" spans="1:21" ht="15" customHeight="1">
      <c r="A49" s="56" t="str">
        <f t="shared" ref="A49" si="64">IF(B49="","",)</f>
        <v/>
      </c>
      <c r="B49" s="57"/>
      <c r="C49" s="59" t="s">
        <v>140</v>
      </c>
      <c r="D49" s="21">
        <v>18</v>
      </c>
      <c r="E49" s="18" t="s">
        <v>107</v>
      </c>
      <c r="F49" s="11" t="s">
        <v>5</v>
      </c>
      <c r="G49" s="7" t="s">
        <v>188</v>
      </c>
      <c r="H49" s="4" t="s">
        <v>11</v>
      </c>
      <c r="I49" s="73" t="s">
        <v>424</v>
      </c>
      <c r="J49" s="38"/>
      <c r="K49" s="38"/>
      <c r="L49" s="39"/>
      <c r="M49" s="26"/>
      <c r="N49" s="4" t="s">
        <v>20</v>
      </c>
      <c r="O49" s="23" t="s">
        <v>7</v>
      </c>
      <c r="P49" s="9" t="str">
        <f t="shared" ref="P49" si="65">IF(O49="Cancelada","Inserir o motivo",IF(O49="Alterada","Inserir o motivo",IF(O49="Definida","situação a alterar",IF(O49="","",IF(O49="Por definir","sem data marcada",IF(O49="Realizada","-----"))))))</f>
        <v>-----</v>
      </c>
      <c r="Q49" s="75"/>
      <c r="R49" s="64"/>
      <c r="T49" s="40" t="str">
        <f t="shared" ref="T49" si="66">CONCATENATE(N49,O49)</f>
        <v>Plano AnualRealizada</v>
      </c>
      <c r="U49" s="40" t="str">
        <f t="shared" ref="U49" si="67">CONCATENATE(N49,H49)</f>
        <v>Plano AnualDesporto</v>
      </c>
    </row>
    <row r="50" spans="1:21" ht="15" customHeight="1">
      <c r="A50" s="56" t="str">
        <f t="shared" si="14"/>
        <v/>
      </c>
      <c r="B50" s="57"/>
      <c r="C50" s="59" t="s">
        <v>140</v>
      </c>
      <c r="D50" s="21">
        <v>18</v>
      </c>
      <c r="E50" s="18"/>
      <c r="F50" s="11" t="s">
        <v>5</v>
      </c>
      <c r="G50" s="7" t="s">
        <v>553</v>
      </c>
      <c r="H50" s="4" t="s">
        <v>14</v>
      </c>
      <c r="I50" s="73" t="s">
        <v>388</v>
      </c>
      <c r="J50" s="38"/>
      <c r="K50" s="38"/>
      <c r="L50" s="39"/>
      <c r="M50" s="26"/>
      <c r="N50" s="4" t="s">
        <v>20</v>
      </c>
      <c r="O50" s="23" t="s">
        <v>7</v>
      </c>
      <c r="P50" s="9" t="str">
        <f t="shared" si="4"/>
        <v>-----</v>
      </c>
      <c r="Q50" s="75"/>
      <c r="R50" s="64"/>
      <c r="T50" s="40" t="str">
        <f t="shared" si="15"/>
        <v>Plano AnualRealizada</v>
      </c>
      <c r="U50" s="40" t="str">
        <f t="shared" si="16"/>
        <v>Plano AnualBiblioteca</v>
      </c>
    </row>
    <row r="51" spans="1:21" ht="15" customHeight="1">
      <c r="A51" s="56" t="str">
        <f t="shared" si="14"/>
        <v/>
      </c>
      <c r="B51" s="57"/>
      <c r="C51" s="59" t="s">
        <v>141</v>
      </c>
      <c r="D51" s="21">
        <v>19</v>
      </c>
      <c r="E51" s="18"/>
      <c r="F51" s="11" t="s">
        <v>6</v>
      </c>
      <c r="G51" s="7" t="s">
        <v>27</v>
      </c>
      <c r="H51" s="4" t="s">
        <v>14</v>
      </c>
      <c r="I51" s="73" t="s">
        <v>387</v>
      </c>
      <c r="J51" s="38"/>
      <c r="K51" s="38" t="s">
        <v>276</v>
      </c>
      <c r="L51" s="39">
        <v>35</v>
      </c>
      <c r="M51" s="26"/>
      <c r="N51" s="4" t="s">
        <v>20</v>
      </c>
      <c r="O51" s="23" t="s">
        <v>7</v>
      </c>
      <c r="P51" s="9" t="str">
        <f t="shared" si="4"/>
        <v>-----</v>
      </c>
      <c r="Q51" s="75"/>
      <c r="R51" s="64"/>
      <c r="T51" s="40" t="str">
        <f t="shared" si="15"/>
        <v>Plano AnualRealizada</v>
      </c>
      <c r="U51" s="40" t="str">
        <f t="shared" si="16"/>
        <v>Plano AnualBiblioteca</v>
      </c>
    </row>
    <row r="52" spans="1:21" ht="15" customHeight="1">
      <c r="A52" s="56" t="str">
        <f t="shared" si="14"/>
        <v/>
      </c>
      <c r="B52" s="57"/>
      <c r="C52" s="59" t="s">
        <v>141</v>
      </c>
      <c r="D52" s="21">
        <v>20</v>
      </c>
      <c r="E52" s="18"/>
      <c r="F52" s="11" t="s">
        <v>0</v>
      </c>
      <c r="G52" s="7" t="s">
        <v>336</v>
      </c>
      <c r="H52" s="4" t="s">
        <v>14</v>
      </c>
      <c r="I52" s="73" t="s">
        <v>387</v>
      </c>
      <c r="J52" s="38"/>
      <c r="K52" s="38" t="s">
        <v>276</v>
      </c>
      <c r="L52" s="39">
        <v>40</v>
      </c>
      <c r="M52" s="26"/>
      <c r="N52" s="4" t="s">
        <v>20</v>
      </c>
      <c r="O52" s="23" t="s">
        <v>7</v>
      </c>
      <c r="P52" s="9" t="str">
        <f t="shared" si="4"/>
        <v>-----</v>
      </c>
      <c r="Q52" s="75"/>
      <c r="R52" s="64"/>
      <c r="T52" s="40" t="str">
        <f t="shared" si="15"/>
        <v>Plano AnualRealizada</v>
      </c>
      <c r="U52" s="40" t="str">
        <f t="shared" si="16"/>
        <v>Plano AnualBiblioteca</v>
      </c>
    </row>
    <row r="53" spans="1:21" ht="15" customHeight="1">
      <c r="A53" s="56" t="str">
        <f t="shared" si="14"/>
        <v/>
      </c>
      <c r="B53" s="57"/>
      <c r="C53" s="59" t="s">
        <v>141</v>
      </c>
      <c r="D53" s="21">
        <v>20</v>
      </c>
      <c r="E53" s="18"/>
      <c r="F53" s="11" t="s">
        <v>0</v>
      </c>
      <c r="G53" s="7" t="s">
        <v>34</v>
      </c>
      <c r="H53" s="4" t="s">
        <v>11</v>
      </c>
      <c r="I53" s="73" t="s">
        <v>420</v>
      </c>
      <c r="J53" s="38"/>
      <c r="K53" s="38" t="s">
        <v>276</v>
      </c>
      <c r="L53" s="39">
        <v>20</v>
      </c>
      <c r="M53" s="26"/>
      <c r="N53" s="4" t="s">
        <v>20</v>
      </c>
      <c r="O53" s="23" t="s">
        <v>7</v>
      </c>
      <c r="P53" s="9" t="str">
        <f t="shared" si="4"/>
        <v>-----</v>
      </c>
      <c r="Q53" s="75"/>
      <c r="R53" s="64"/>
      <c r="T53" s="40" t="str">
        <f t="shared" si="15"/>
        <v>Plano AnualRealizada</v>
      </c>
      <c r="U53" s="40" t="str">
        <f t="shared" si="16"/>
        <v>Plano AnualDesporto</v>
      </c>
    </row>
    <row r="54" spans="1:21" ht="15" customHeight="1">
      <c r="A54" s="56" t="str">
        <f t="shared" si="14"/>
        <v/>
      </c>
      <c r="B54" s="57"/>
      <c r="C54" s="59" t="s">
        <v>140</v>
      </c>
      <c r="D54" s="21">
        <v>20</v>
      </c>
      <c r="E54" s="18"/>
      <c r="F54" s="11" t="s">
        <v>0</v>
      </c>
      <c r="G54" s="7" t="s">
        <v>553</v>
      </c>
      <c r="H54" s="4" t="s">
        <v>14</v>
      </c>
      <c r="I54" s="73" t="s">
        <v>388</v>
      </c>
      <c r="J54" s="38"/>
      <c r="K54" s="38"/>
      <c r="L54" s="39"/>
      <c r="M54" s="26"/>
      <c r="N54" s="4" t="s">
        <v>20</v>
      </c>
      <c r="O54" s="23" t="s">
        <v>7</v>
      </c>
      <c r="P54" s="9" t="str">
        <f t="shared" si="4"/>
        <v>-----</v>
      </c>
      <c r="Q54" s="75"/>
      <c r="R54" s="64"/>
      <c r="T54" s="40" t="str">
        <f t="shared" si="15"/>
        <v>Plano AnualRealizada</v>
      </c>
      <c r="U54" s="40" t="str">
        <f t="shared" si="16"/>
        <v>Plano AnualBiblioteca</v>
      </c>
    </row>
    <row r="55" spans="1:21" ht="15" customHeight="1">
      <c r="A55" s="56" t="str">
        <f t="shared" ref="A55" si="68">IF(B55="","",)</f>
        <v/>
      </c>
      <c r="B55" s="57"/>
      <c r="C55" s="59" t="s">
        <v>141</v>
      </c>
      <c r="D55" s="21">
        <v>21</v>
      </c>
      <c r="E55" s="18"/>
      <c r="F55" s="11" t="s">
        <v>1</v>
      </c>
      <c r="G55" s="7"/>
      <c r="H55" s="4"/>
      <c r="I55" s="73"/>
      <c r="J55" s="38"/>
      <c r="K55" s="38"/>
      <c r="L55" s="39"/>
      <c r="M55" s="26"/>
      <c r="N55" s="4"/>
      <c r="O55" s="23"/>
      <c r="P55" s="9" t="str">
        <f t="shared" ref="P55" si="69">IF(O55="Cancelada","Inserir o motivo",IF(O55="Alterada","Inserir o motivo",IF(O55="Definida","situação a alterar",IF(O55="","",IF(O55="Por definir","sem data marcada",IF(O55="Realizada","-----"))))))</f>
        <v/>
      </c>
      <c r="Q55" s="75"/>
      <c r="R55" s="64"/>
      <c r="T55" s="40" t="str">
        <f t="shared" ref="T55" si="70">CONCATENATE(N55,O55)</f>
        <v/>
      </c>
      <c r="U55" s="40" t="str">
        <f t="shared" ref="U55" si="71">CONCATENATE(N55,H55)</f>
        <v/>
      </c>
    </row>
    <row r="56" spans="1:21" ht="15" customHeight="1">
      <c r="A56" s="56" t="str">
        <f t="shared" si="14"/>
        <v/>
      </c>
      <c r="B56" s="57"/>
      <c r="C56" s="59" t="s">
        <v>141</v>
      </c>
      <c r="D56" s="21">
        <v>22</v>
      </c>
      <c r="E56" s="18"/>
      <c r="F56" s="11" t="s">
        <v>2</v>
      </c>
      <c r="G56" s="7" t="s">
        <v>15</v>
      </c>
      <c r="H56" s="4" t="s">
        <v>15</v>
      </c>
      <c r="I56" s="73" t="s">
        <v>441</v>
      </c>
      <c r="J56" s="38"/>
      <c r="K56" s="38" t="s">
        <v>276</v>
      </c>
      <c r="L56" s="39">
        <v>500</v>
      </c>
      <c r="M56" s="26"/>
      <c r="N56" s="4" t="s">
        <v>20</v>
      </c>
      <c r="O56" s="23" t="s">
        <v>7</v>
      </c>
      <c r="P56" s="9" t="str">
        <f t="shared" si="4"/>
        <v>-----</v>
      </c>
      <c r="Q56" s="75"/>
      <c r="R56" s="64"/>
      <c r="T56" s="40" t="str">
        <f t="shared" si="15"/>
        <v>Plano AnualRealizada</v>
      </c>
      <c r="U56" s="40" t="str">
        <f t="shared" si="16"/>
        <v>Plano AnualCinema</v>
      </c>
    </row>
    <row r="57" spans="1:21" ht="15" customHeight="1">
      <c r="A57" s="56" t="str">
        <f t="shared" ref="A57" si="72">IF(B57="","",)</f>
        <v/>
      </c>
      <c r="B57" s="57"/>
      <c r="C57" s="59" t="s">
        <v>141</v>
      </c>
      <c r="D57" s="21">
        <v>22</v>
      </c>
      <c r="E57" s="18"/>
      <c r="F57" s="11" t="s">
        <v>2</v>
      </c>
      <c r="G57" s="7" t="s">
        <v>379</v>
      </c>
      <c r="H57" s="4" t="s">
        <v>17</v>
      </c>
      <c r="I57" s="73" t="s">
        <v>446</v>
      </c>
      <c r="J57" s="38"/>
      <c r="K57" s="38" t="s">
        <v>276</v>
      </c>
      <c r="L57" s="39">
        <v>20</v>
      </c>
      <c r="M57" s="26"/>
      <c r="N57" s="4" t="s">
        <v>20</v>
      </c>
      <c r="O57" s="23" t="s">
        <v>7</v>
      </c>
      <c r="P57" s="9" t="str">
        <f t="shared" ref="P57" si="73">IF(O57="Cancelada","Inserir o motivo",IF(O57="Alterada","Inserir o motivo",IF(O57="Definida","situação a alterar",IF(O57="","",IF(O57="Por definir","sem data marcada",IF(O57="Realizada","-----"))))))</f>
        <v>-----</v>
      </c>
      <c r="Q57" s="75"/>
      <c r="R57" s="64"/>
      <c r="T57" s="40" t="str">
        <f t="shared" ref="T57" si="74">CONCATENATE(N57,O57)</f>
        <v>Plano AnualRealizada</v>
      </c>
      <c r="U57" s="40" t="str">
        <f t="shared" ref="U57" si="75">CONCATENATE(N57,H57)</f>
        <v>Plano AnualDiv. Interno</v>
      </c>
    </row>
    <row r="58" spans="1:21" ht="15" customHeight="1">
      <c r="A58" s="56" t="str">
        <f t="shared" si="14"/>
        <v/>
      </c>
      <c r="B58" s="57"/>
      <c r="C58" s="59" t="s">
        <v>141</v>
      </c>
      <c r="D58" s="21">
        <v>22</v>
      </c>
      <c r="E58" s="18"/>
      <c r="F58" s="11" t="s">
        <v>2</v>
      </c>
      <c r="G58" s="7" t="s">
        <v>338</v>
      </c>
      <c r="H58" s="4" t="s">
        <v>14</v>
      </c>
      <c r="I58" s="73" t="s">
        <v>388</v>
      </c>
      <c r="J58" s="38"/>
      <c r="K58" s="38" t="s">
        <v>276</v>
      </c>
      <c r="L58" s="39">
        <v>20</v>
      </c>
      <c r="M58" s="26"/>
      <c r="N58" s="4" t="s">
        <v>20</v>
      </c>
      <c r="O58" s="23" t="s">
        <v>7</v>
      </c>
      <c r="P58" s="9" t="str">
        <f t="shared" si="4"/>
        <v>-----</v>
      </c>
      <c r="Q58" s="75"/>
      <c r="R58" s="64"/>
      <c r="T58" s="40" t="str">
        <f t="shared" si="15"/>
        <v>Plano AnualRealizada</v>
      </c>
      <c r="U58" s="40" t="str">
        <f t="shared" si="16"/>
        <v>Plano AnualBiblioteca</v>
      </c>
    </row>
    <row r="59" spans="1:21" ht="15" customHeight="1">
      <c r="A59" s="56" t="str">
        <f t="shared" ref="A59" si="76">IF(B59="","",)</f>
        <v/>
      </c>
      <c r="B59" s="57"/>
      <c r="C59" s="59" t="s">
        <v>141</v>
      </c>
      <c r="D59" s="21">
        <v>23</v>
      </c>
      <c r="E59" s="18"/>
      <c r="F59" s="11" t="s">
        <v>3</v>
      </c>
      <c r="G59" s="7" t="s">
        <v>15</v>
      </c>
      <c r="H59" s="4" t="s">
        <v>15</v>
      </c>
      <c r="I59" s="73" t="s">
        <v>441</v>
      </c>
      <c r="J59" s="38"/>
      <c r="K59" s="38" t="s">
        <v>276</v>
      </c>
      <c r="L59" s="39">
        <v>500</v>
      </c>
      <c r="M59" s="26"/>
      <c r="N59" s="4" t="s">
        <v>20</v>
      </c>
      <c r="O59" s="23" t="s">
        <v>7</v>
      </c>
      <c r="P59" s="9" t="str">
        <f t="shared" ref="P59" si="77">IF(O59="Cancelada","Inserir o motivo",IF(O59="Alterada","Inserir o motivo",IF(O59="Definida","situação a alterar",IF(O59="","",IF(O59="Por definir","sem data marcada",IF(O59="Realizada","-----"))))))</f>
        <v>-----</v>
      </c>
      <c r="Q59" s="75"/>
      <c r="R59" s="64"/>
      <c r="T59" s="40" t="str">
        <f t="shared" ref="T59" si="78">CONCATENATE(N59,O59)</f>
        <v>Plano AnualRealizada</v>
      </c>
      <c r="U59" s="40" t="str">
        <f t="shared" ref="U59" si="79">CONCATENATE(N59,H59)</f>
        <v>Plano AnualCinema</v>
      </c>
    </row>
    <row r="60" spans="1:21" ht="15" customHeight="1">
      <c r="A60" s="56" t="str">
        <f t="shared" si="14"/>
        <v/>
      </c>
      <c r="B60" s="57"/>
      <c r="C60" s="59" t="s">
        <v>141</v>
      </c>
      <c r="D60" s="21">
        <v>24</v>
      </c>
      <c r="E60" s="18"/>
      <c r="F60" s="11" t="s">
        <v>4</v>
      </c>
      <c r="G60" s="7" t="s">
        <v>15</v>
      </c>
      <c r="H60" s="4" t="s">
        <v>15</v>
      </c>
      <c r="I60" s="73" t="s">
        <v>441</v>
      </c>
      <c r="J60" s="38"/>
      <c r="K60" s="38" t="s">
        <v>276</v>
      </c>
      <c r="L60" s="39">
        <v>500</v>
      </c>
      <c r="M60" s="26"/>
      <c r="N60" s="4" t="s">
        <v>20</v>
      </c>
      <c r="O60" s="23" t="s">
        <v>7</v>
      </c>
      <c r="P60" s="9" t="str">
        <f t="shared" si="4"/>
        <v>-----</v>
      </c>
      <c r="Q60" s="75"/>
      <c r="R60" s="64"/>
      <c r="T60" s="40" t="str">
        <f t="shared" si="15"/>
        <v>Plano AnualRealizada</v>
      </c>
      <c r="U60" s="40" t="str">
        <f t="shared" si="16"/>
        <v>Plano AnualCinema</v>
      </c>
    </row>
    <row r="61" spans="1:21" ht="15.75" customHeight="1">
      <c r="A61" s="56" t="str">
        <f t="shared" si="14"/>
        <v/>
      </c>
      <c r="B61" s="57"/>
      <c r="C61" s="59" t="s">
        <v>141</v>
      </c>
      <c r="D61" s="21">
        <v>24</v>
      </c>
      <c r="E61" s="18"/>
      <c r="F61" s="11" t="s">
        <v>4</v>
      </c>
      <c r="G61" s="7" t="s">
        <v>274</v>
      </c>
      <c r="H61" s="4" t="s">
        <v>12</v>
      </c>
      <c r="I61" s="73" t="s">
        <v>440</v>
      </c>
      <c r="J61" s="38"/>
      <c r="K61" s="38" t="s">
        <v>276</v>
      </c>
      <c r="L61" s="39">
        <v>400</v>
      </c>
      <c r="M61" s="26"/>
      <c r="N61" s="4" t="s">
        <v>20</v>
      </c>
      <c r="O61" s="23" t="s">
        <v>7</v>
      </c>
      <c r="P61" s="9" t="str">
        <f t="shared" si="4"/>
        <v>-----</v>
      </c>
      <c r="Q61" s="75"/>
      <c r="R61" s="64"/>
      <c r="T61" s="40" t="str">
        <f t="shared" si="15"/>
        <v>Plano AnualRealizada</v>
      </c>
      <c r="U61" s="40" t="str">
        <f t="shared" si="16"/>
        <v>Plano AnualTurismo</v>
      </c>
    </row>
    <row r="62" spans="1:21" ht="15.75" customHeight="1">
      <c r="A62" s="56" t="str">
        <f t="shared" ref="A62:A63" si="80">IF(B62="","",)</f>
        <v/>
      </c>
      <c r="B62" s="57"/>
      <c r="C62" s="59" t="s">
        <v>141</v>
      </c>
      <c r="D62" s="21">
        <v>24</v>
      </c>
      <c r="E62" s="18"/>
      <c r="F62" s="11" t="s">
        <v>4</v>
      </c>
      <c r="G62" s="7" t="s">
        <v>579</v>
      </c>
      <c r="H62" s="4" t="s">
        <v>18</v>
      </c>
      <c r="I62" s="73" t="s">
        <v>418</v>
      </c>
      <c r="J62" s="38"/>
      <c r="K62" s="38" t="s">
        <v>276</v>
      </c>
      <c r="L62" s="39">
        <v>400</v>
      </c>
      <c r="M62" s="26"/>
      <c r="N62" s="4" t="s">
        <v>21</v>
      </c>
      <c r="O62" s="23" t="s">
        <v>7</v>
      </c>
      <c r="P62" s="9" t="str">
        <f t="shared" ref="P62:P63" si="81">IF(O62="Cancelada","Inserir o motivo",IF(O62="Alterada","Inserir o motivo",IF(O62="Definida","situação a alterar",IF(O62="","",IF(O62="Por definir","sem data marcada",IF(O62="Realizada","-----"))))))</f>
        <v>-----</v>
      </c>
      <c r="Q62" s="75"/>
      <c r="R62" s="64"/>
      <c r="T62" s="40" t="str">
        <f t="shared" ref="T62:T63" si="82">CONCATENATE(N62,O62)</f>
        <v>Extra PlanoRealizada</v>
      </c>
      <c r="U62" s="40" t="str">
        <f t="shared" ref="U62:U63" si="83">CONCATENATE(N62,H62)</f>
        <v>Extra PlanoDiv. Externo</v>
      </c>
    </row>
    <row r="63" spans="1:21" ht="15" customHeight="1">
      <c r="A63" s="56" t="str">
        <f t="shared" si="80"/>
        <v/>
      </c>
      <c r="B63" s="57"/>
      <c r="C63" s="59" t="s">
        <v>141</v>
      </c>
      <c r="D63" s="21">
        <v>25</v>
      </c>
      <c r="E63" s="18"/>
      <c r="F63" s="11" t="s">
        <v>5</v>
      </c>
      <c r="G63" s="7" t="s">
        <v>180</v>
      </c>
      <c r="H63" s="4" t="s">
        <v>153</v>
      </c>
      <c r="I63" s="73" t="s">
        <v>425</v>
      </c>
      <c r="J63" s="38"/>
      <c r="K63" s="38" t="s">
        <v>276</v>
      </c>
      <c r="L63" s="39">
        <v>35</v>
      </c>
      <c r="M63" s="26"/>
      <c r="N63" s="4" t="s">
        <v>20</v>
      </c>
      <c r="O63" s="23" t="s">
        <v>7</v>
      </c>
      <c r="P63" s="9" t="str">
        <f t="shared" si="81"/>
        <v>-----</v>
      </c>
      <c r="Q63" s="75"/>
      <c r="R63" s="64"/>
      <c r="T63" s="40" t="str">
        <f t="shared" si="82"/>
        <v>Plano AnualRealizada</v>
      </c>
      <c r="U63" s="40" t="str">
        <f t="shared" si="83"/>
        <v>Plano AnualCultura</v>
      </c>
    </row>
    <row r="64" spans="1:21" ht="15" customHeight="1">
      <c r="A64" s="56" t="str">
        <f t="shared" ref="A64" si="84">IF(B64="","",)</f>
        <v/>
      </c>
      <c r="B64" s="57"/>
      <c r="C64" s="59" t="s">
        <v>141</v>
      </c>
      <c r="D64" s="21">
        <v>25</v>
      </c>
      <c r="E64" s="18"/>
      <c r="F64" s="11" t="s">
        <v>5</v>
      </c>
      <c r="G64" s="7" t="s">
        <v>628</v>
      </c>
      <c r="H64" s="4" t="s">
        <v>18</v>
      </c>
      <c r="I64" s="73" t="s">
        <v>566</v>
      </c>
      <c r="J64" s="38"/>
      <c r="K64" s="38" t="s">
        <v>276</v>
      </c>
      <c r="L64" s="39">
        <v>35</v>
      </c>
      <c r="M64" s="26"/>
      <c r="N64" s="4" t="s">
        <v>21</v>
      </c>
      <c r="O64" s="23" t="s">
        <v>7</v>
      </c>
      <c r="P64" s="9" t="str">
        <f t="shared" ref="P64" si="85">IF(O64="Cancelada","Inserir o motivo",IF(O64="Alterada","Inserir o motivo",IF(O64="Definida","situação a alterar",IF(O64="","",IF(O64="Por definir","sem data marcada",IF(O64="Realizada","-----"))))))</f>
        <v>-----</v>
      </c>
      <c r="Q64" s="75"/>
      <c r="R64" s="64"/>
      <c r="T64" s="40" t="str">
        <f t="shared" ref="T64" si="86">CONCATENATE(N64,O64)</f>
        <v>Extra PlanoRealizada</v>
      </c>
      <c r="U64" s="40" t="str">
        <f t="shared" ref="U64" si="87">CONCATENATE(N64,H64)</f>
        <v>Extra PlanoDiv. Externo</v>
      </c>
    </row>
    <row r="65" spans="1:21" ht="15" customHeight="1">
      <c r="A65" s="56" t="str">
        <f t="shared" si="14"/>
        <v/>
      </c>
      <c r="B65" s="57"/>
      <c r="C65" s="59" t="s">
        <v>141</v>
      </c>
      <c r="D65" s="21">
        <v>25</v>
      </c>
      <c r="E65" s="18"/>
      <c r="F65" s="11" t="s">
        <v>5</v>
      </c>
      <c r="G65" s="7" t="s">
        <v>560</v>
      </c>
      <c r="H65" s="4" t="s">
        <v>11</v>
      </c>
      <c r="I65" s="73" t="s">
        <v>423</v>
      </c>
      <c r="J65" s="38"/>
      <c r="K65" s="38" t="s">
        <v>276</v>
      </c>
      <c r="L65" s="39">
        <v>35</v>
      </c>
      <c r="M65" s="26"/>
      <c r="N65" s="4" t="s">
        <v>20</v>
      </c>
      <c r="O65" s="23" t="s">
        <v>7</v>
      </c>
      <c r="P65" s="9" t="str">
        <f t="shared" si="4"/>
        <v>-----</v>
      </c>
      <c r="Q65" s="75"/>
      <c r="R65" s="64"/>
      <c r="T65" s="40" t="str">
        <f t="shared" si="15"/>
        <v>Plano AnualRealizada</v>
      </c>
      <c r="U65" s="40" t="str">
        <f t="shared" si="16"/>
        <v>Plano AnualDesporto</v>
      </c>
    </row>
    <row r="66" spans="1:21" ht="15" customHeight="1">
      <c r="A66" s="56" t="str">
        <f t="shared" si="14"/>
        <v/>
      </c>
      <c r="B66" s="57"/>
      <c r="C66" s="59" t="s">
        <v>141</v>
      </c>
      <c r="D66" s="21">
        <v>26</v>
      </c>
      <c r="E66" s="18"/>
      <c r="F66" s="11" t="s">
        <v>6</v>
      </c>
      <c r="G66" s="7" t="s">
        <v>27</v>
      </c>
      <c r="H66" s="4" t="s">
        <v>14</v>
      </c>
      <c r="I66" s="73" t="s">
        <v>387</v>
      </c>
      <c r="J66" s="38"/>
      <c r="K66" s="38" t="s">
        <v>276</v>
      </c>
      <c r="L66" s="39">
        <v>35</v>
      </c>
      <c r="M66" s="26"/>
      <c r="N66" s="4" t="s">
        <v>20</v>
      </c>
      <c r="O66" s="23" t="s">
        <v>7</v>
      </c>
      <c r="P66" s="9" t="str">
        <f t="shared" si="4"/>
        <v>-----</v>
      </c>
      <c r="Q66" s="75"/>
      <c r="R66" s="64"/>
      <c r="T66" s="40" t="str">
        <f t="shared" si="15"/>
        <v>Plano AnualRealizada</v>
      </c>
      <c r="U66" s="40" t="str">
        <f t="shared" si="16"/>
        <v>Plano AnualBiblioteca</v>
      </c>
    </row>
    <row r="67" spans="1:21" ht="15" customHeight="1">
      <c r="A67" s="56" t="str">
        <f t="shared" si="14"/>
        <v/>
      </c>
      <c r="B67" s="57"/>
      <c r="C67" s="59" t="s">
        <v>141</v>
      </c>
      <c r="D67" s="21">
        <v>27</v>
      </c>
      <c r="E67" s="18"/>
      <c r="F67" s="11" t="s">
        <v>0</v>
      </c>
      <c r="G67" s="7" t="s">
        <v>336</v>
      </c>
      <c r="H67" s="4" t="s">
        <v>14</v>
      </c>
      <c r="I67" s="73" t="s">
        <v>387</v>
      </c>
      <c r="J67" s="38"/>
      <c r="K67" s="38" t="s">
        <v>276</v>
      </c>
      <c r="L67" s="39">
        <v>40</v>
      </c>
      <c r="M67" s="26"/>
      <c r="N67" s="4" t="s">
        <v>20</v>
      </c>
      <c r="O67" s="23" t="s">
        <v>7</v>
      </c>
      <c r="P67" s="9" t="str">
        <f t="shared" si="4"/>
        <v>-----</v>
      </c>
      <c r="Q67" s="75"/>
      <c r="R67" s="64"/>
      <c r="T67" s="40" t="str">
        <f t="shared" si="15"/>
        <v>Plano AnualRealizada</v>
      </c>
      <c r="U67" s="40" t="str">
        <f t="shared" si="16"/>
        <v>Plano AnualBiblioteca</v>
      </c>
    </row>
    <row r="68" spans="1:21" ht="15" customHeight="1">
      <c r="A68" s="56" t="str">
        <f t="shared" ref="A68:A69" si="88">IF(B68="","",)</f>
        <v/>
      </c>
      <c r="B68" s="57"/>
      <c r="C68" s="59" t="s">
        <v>141</v>
      </c>
      <c r="D68" s="21">
        <v>27</v>
      </c>
      <c r="E68" s="18"/>
      <c r="F68" s="11" t="s">
        <v>0</v>
      </c>
      <c r="G68" s="7" t="s">
        <v>34</v>
      </c>
      <c r="H68" s="4" t="s">
        <v>11</v>
      </c>
      <c r="I68" s="73" t="s">
        <v>420</v>
      </c>
      <c r="J68" s="38"/>
      <c r="K68" s="38" t="s">
        <v>276</v>
      </c>
      <c r="L68" s="39">
        <v>20</v>
      </c>
      <c r="M68" s="26"/>
      <c r="N68" s="4" t="s">
        <v>20</v>
      </c>
      <c r="O68" s="23" t="s">
        <v>7</v>
      </c>
      <c r="P68" s="9" t="str">
        <f t="shared" ref="P68:P69" si="89">IF(O68="Cancelada","Inserir o motivo",IF(O68="Alterada","Inserir o motivo",IF(O68="Definida","situação a alterar",IF(O68="","",IF(O68="Por definir","sem data marcada",IF(O68="Realizada","-----"))))))</f>
        <v>-----</v>
      </c>
      <c r="Q68" s="75"/>
      <c r="R68" s="64"/>
      <c r="T68" s="40" t="str">
        <f t="shared" ref="T68:T69" si="90">CONCATENATE(N68,O68)</f>
        <v>Plano AnualRealizada</v>
      </c>
      <c r="U68" s="40" t="str">
        <f t="shared" ref="U68:U69" si="91">CONCATENATE(N68,H68)</f>
        <v>Plano AnualDesporto</v>
      </c>
    </row>
    <row r="69" spans="1:21" ht="15" customHeight="1">
      <c r="A69" s="56" t="str">
        <f t="shared" si="88"/>
        <v/>
      </c>
      <c r="B69" s="57"/>
      <c r="C69" s="59" t="s">
        <v>140</v>
      </c>
      <c r="D69" s="21">
        <v>27</v>
      </c>
      <c r="E69" s="18"/>
      <c r="F69" s="11" t="s">
        <v>0</v>
      </c>
      <c r="G69" s="7" t="s">
        <v>553</v>
      </c>
      <c r="H69" s="4" t="s">
        <v>14</v>
      </c>
      <c r="I69" s="73" t="s">
        <v>388</v>
      </c>
      <c r="J69" s="38"/>
      <c r="K69" s="38"/>
      <c r="L69" s="39"/>
      <c r="M69" s="26"/>
      <c r="N69" s="4" t="s">
        <v>20</v>
      </c>
      <c r="O69" s="23" t="s">
        <v>7</v>
      </c>
      <c r="P69" s="9" t="str">
        <f t="shared" si="89"/>
        <v>-----</v>
      </c>
      <c r="Q69" s="75"/>
      <c r="R69" s="64"/>
      <c r="T69" s="40" t="str">
        <f t="shared" si="90"/>
        <v>Plano AnualRealizada</v>
      </c>
      <c r="U69" s="40" t="str">
        <f t="shared" si="91"/>
        <v>Plano AnualBiblioteca</v>
      </c>
    </row>
    <row r="70" spans="1:21" ht="15" customHeight="1">
      <c r="A70" s="56" t="str">
        <f t="shared" si="14"/>
        <v/>
      </c>
      <c r="B70" s="57"/>
      <c r="C70" s="59" t="s">
        <v>141</v>
      </c>
      <c r="D70" s="21">
        <v>28</v>
      </c>
      <c r="E70" s="18"/>
      <c r="F70" s="11" t="s">
        <v>1</v>
      </c>
      <c r="G70" s="7"/>
      <c r="H70" s="4"/>
      <c r="I70" s="73"/>
      <c r="J70" s="38"/>
      <c r="K70" s="38"/>
      <c r="L70" s="39"/>
      <c r="M70" s="26"/>
      <c r="N70" s="4"/>
      <c r="O70" s="23"/>
      <c r="P70" s="9" t="str">
        <f t="shared" si="4"/>
        <v/>
      </c>
      <c r="Q70" s="75"/>
      <c r="R70" s="64"/>
      <c r="T70" s="40" t="str">
        <f t="shared" si="15"/>
        <v/>
      </c>
      <c r="U70" s="40" t="str">
        <f t="shared" si="16"/>
        <v/>
      </c>
    </row>
    <row r="71" spans="1:21" ht="15" customHeight="1">
      <c r="A71" s="56" t="str">
        <f t="shared" si="14"/>
        <v/>
      </c>
      <c r="B71" s="57"/>
      <c r="C71" s="59" t="s">
        <v>141</v>
      </c>
      <c r="D71" s="21">
        <v>29</v>
      </c>
      <c r="E71" s="18"/>
      <c r="F71" s="11" t="s">
        <v>2</v>
      </c>
      <c r="G71" s="7" t="s">
        <v>494</v>
      </c>
      <c r="H71" s="4" t="s">
        <v>75</v>
      </c>
      <c r="I71" s="73" t="s">
        <v>426</v>
      </c>
      <c r="J71" s="38"/>
      <c r="K71" s="38" t="s">
        <v>276</v>
      </c>
      <c r="L71" s="39">
        <v>60</v>
      </c>
      <c r="M71" s="26"/>
      <c r="N71" s="4" t="s">
        <v>20</v>
      </c>
      <c r="O71" s="23" t="s">
        <v>8</v>
      </c>
      <c r="P71" s="9" t="s">
        <v>30</v>
      </c>
      <c r="Q71" s="75"/>
      <c r="R71" s="64"/>
      <c r="T71" s="40" t="str">
        <f t="shared" si="15"/>
        <v>Plano AnualCancelada</v>
      </c>
      <c r="U71" s="40" t="str">
        <f t="shared" si="16"/>
        <v>Plano AnualAção Social</v>
      </c>
    </row>
    <row r="72" spans="1:21" ht="15" customHeight="1">
      <c r="A72" s="56" t="str">
        <f t="shared" ref="A72" si="92">IF(B72="","",)</f>
        <v/>
      </c>
      <c r="B72" s="57"/>
      <c r="C72" s="59" t="s">
        <v>141</v>
      </c>
      <c r="D72" s="21">
        <v>29</v>
      </c>
      <c r="E72" s="18"/>
      <c r="F72" s="11" t="s">
        <v>2</v>
      </c>
      <c r="G72" s="7" t="s">
        <v>15</v>
      </c>
      <c r="H72" s="4" t="s">
        <v>15</v>
      </c>
      <c r="I72" s="73" t="s">
        <v>441</v>
      </c>
      <c r="J72" s="38"/>
      <c r="K72" s="38" t="s">
        <v>276</v>
      </c>
      <c r="L72" s="39">
        <v>100</v>
      </c>
      <c r="M72" s="26"/>
      <c r="N72" s="4" t="s">
        <v>20</v>
      </c>
      <c r="O72" s="23" t="s">
        <v>7</v>
      </c>
      <c r="P72" s="9" t="str">
        <f t="shared" ref="P72" si="93">IF(O72="Cancelada","Inserir o motivo",IF(O72="Alterada","Inserir o motivo",IF(O72="Definida","situação a alterar",IF(O72="","",IF(O72="Por definir","sem data marcada",IF(O72="Realizada","-----"))))))</f>
        <v>-----</v>
      </c>
      <c r="Q72" s="75"/>
      <c r="R72" s="64"/>
      <c r="T72" s="40" t="str">
        <f t="shared" ref="T72" si="94">CONCATENATE(N72,O72)</f>
        <v>Plano AnualRealizada</v>
      </c>
      <c r="U72" s="40" t="str">
        <f t="shared" ref="U72" si="95">CONCATENATE(N72,H72)</f>
        <v>Plano AnualCinema</v>
      </c>
    </row>
    <row r="73" spans="1:21" ht="15" customHeight="1">
      <c r="A73" s="56" t="str">
        <f t="shared" si="14"/>
        <v/>
      </c>
      <c r="B73" s="57"/>
      <c r="C73" s="59" t="s">
        <v>141</v>
      </c>
      <c r="D73" s="21">
        <v>29</v>
      </c>
      <c r="E73" s="18"/>
      <c r="F73" s="11" t="s">
        <v>2</v>
      </c>
      <c r="G73" s="7" t="s">
        <v>198</v>
      </c>
      <c r="H73" s="4" t="s">
        <v>153</v>
      </c>
      <c r="I73" s="73" t="s">
        <v>566</v>
      </c>
      <c r="J73" s="38"/>
      <c r="K73" s="38" t="s">
        <v>276</v>
      </c>
      <c r="L73" s="39">
        <v>100</v>
      </c>
      <c r="M73" s="26"/>
      <c r="N73" s="4" t="s">
        <v>20</v>
      </c>
      <c r="O73" s="23" t="s">
        <v>7</v>
      </c>
      <c r="P73" s="9" t="str">
        <f t="shared" si="4"/>
        <v>-----</v>
      </c>
      <c r="Q73" s="75"/>
      <c r="R73" s="64"/>
      <c r="T73" s="40" t="str">
        <f t="shared" si="15"/>
        <v>Plano AnualRealizada</v>
      </c>
      <c r="U73" s="40" t="str">
        <f t="shared" si="16"/>
        <v>Plano AnualCultura</v>
      </c>
    </row>
    <row r="74" spans="1:21" ht="15" customHeight="1">
      <c r="A74" s="56" t="str">
        <f t="shared" si="14"/>
        <v/>
      </c>
      <c r="B74" s="57"/>
      <c r="C74" s="59" t="s">
        <v>141</v>
      </c>
      <c r="D74" s="21">
        <v>29</v>
      </c>
      <c r="E74" s="18"/>
      <c r="F74" s="11" t="s">
        <v>2</v>
      </c>
      <c r="G74" s="7" t="s">
        <v>629</v>
      </c>
      <c r="H74" s="4" t="s">
        <v>14</v>
      </c>
      <c r="I74" s="73" t="s">
        <v>388</v>
      </c>
      <c r="J74" s="38"/>
      <c r="K74" s="38" t="s">
        <v>276</v>
      </c>
      <c r="L74" s="39">
        <v>20</v>
      </c>
      <c r="M74" s="26"/>
      <c r="N74" s="4" t="s">
        <v>20</v>
      </c>
      <c r="O74" s="23" t="s">
        <v>7</v>
      </c>
      <c r="P74" s="9" t="str">
        <f t="shared" si="4"/>
        <v>-----</v>
      </c>
      <c r="Q74" s="75"/>
      <c r="R74" s="64"/>
      <c r="T74" s="40" t="str">
        <f t="shared" si="15"/>
        <v>Plano AnualRealizada</v>
      </c>
      <c r="U74" s="40" t="str">
        <f t="shared" si="16"/>
        <v>Plano AnualBiblioteca</v>
      </c>
    </row>
    <row r="75" spans="1:21" ht="15" customHeight="1">
      <c r="A75" s="56" t="str">
        <f t="shared" ref="A75" si="96">IF(B75="","",)</f>
        <v/>
      </c>
      <c r="B75" s="57"/>
      <c r="C75" s="59" t="s">
        <v>141</v>
      </c>
      <c r="D75" s="21">
        <v>29</v>
      </c>
      <c r="E75" s="18"/>
      <c r="F75" s="11" t="s">
        <v>2</v>
      </c>
      <c r="G75" s="7" t="s">
        <v>34</v>
      </c>
      <c r="H75" s="4" t="s">
        <v>11</v>
      </c>
      <c r="I75" s="73" t="s">
        <v>420</v>
      </c>
      <c r="J75" s="38"/>
      <c r="K75" s="38" t="s">
        <v>276</v>
      </c>
      <c r="L75" s="39">
        <v>20</v>
      </c>
      <c r="M75" s="26"/>
      <c r="N75" s="4" t="s">
        <v>20</v>
      </c>
      <c r="O75" s="23" t="s">
        <v>7</v>
      </c>
      <c r="P75" s="9" t="str">
        <f t="shared" ref="P75" si="97">IF(O75="Cancelada","Inserir o motivo",IF(O75="Alterada","Inserir o motivo",IF(O75="Definida","situação a alterar",IF(O75="","",IF(O75="Por definir","sem data marcada",IF(O75="Realizada","-----"))))))</f>
        <v>-----</v>
      </c>
      <c r="Q75" s="75"/>
      <c r="R75" s="64"/>
      <c r="T75" s="40" t="str">
        <f t="shared" ref="T75" si="98">CONCATENATE(N75,O75)</f>
        <v>Plano AnualRealizada</v>
      </c>
      <c r="U75" s="40" t="str">
        <f t="shared" ref="U75" si="99">CONCATENATE(N75,H75)</f>
        <v>Plano AnualDesporto</v>
      </c>
    </row>
    <row r="76" spans="1:21" ht="15" customHeight="1">
      <c r="A76" s="56" t="str">
        <f t="shared" ref="A76:A77" si="100">IF(B76="","",)</f>
        <v/>
      </c>
      <c r="B76" s="57"/>
      <c r="C76" s="59" t="s">
        <v>141</v>
      </c>
      <c r="D76" s="21">
        <v>29</v>
      </c>
      <c r="E76" s="18" t="s">
        <v>107</v>
      </c>
      <c r="F76" s="11" t="s">
        <v>2</v>
      </c>
      <c r="G76" s="7" t="s">
        <v>215</v>
      </c>
      <c r="H76" s="4" t="s">
        <v>18</v>
      </c>
      <c r="I76" s="73" t="s">
        <v>448</v>
      </c>
      <c r="J76" s="38"/>
      <c r="K76" s="38" t="s">
        <v>276</v>
      </c>
      <c r="L76" s="39">
        <v>20</v>
      </c>
      <c r="M76" s="26"/>
      <c r="N76" s="4" t="s">
        <v>20</v>
      </c>
      <c r="O76" s="23" t="s">
        <v>7</v>
      </c>
      <c r="P76" s="9" t="str">
        <f t="shared" ref="P76" si="101">IF(O76="Cancelada","Inserir o motivo",IF(O76="Alterada","Inserir o motivo",IF(O76="Definida","situação a alterar",IF(O76="","",IF(O76="Por definir","sem data marcada",IF(O76="Realizada","-----"))))))</f>
        <v>-----</v>
      </c>
      <c r="Q76" s="75"/>
      <c r="R76" s="64"/>
      <c r="T76" s="40" t="str">
        <f t="shared" ref="T76:T77" si="102">CONCATENATE(N76,O76)</f>
        <v>Plano AnualRealizada</v>
      </c>
      <c r="U76" s="40" t="str">
        <f t="shared" ref="U76:U77" si="103">CONCATENATE(N76,H76)</f>
        <v>Plano AnualDiv. Externo</v>
      </c>
    </row>
    <row r="77" spans="1:21" ht="15" customHeight="1">
      <c r="A77" s="56" t="str">
        <f t="shared" si="100"/>
        <v/>
      </c>
      <c r="B77" s="57"/>
      <c r="C77" s="59" t="s">
        <v>141</v>
      </c>
      <c r="D77" s="21">
        <v>30</v>
      </c>
      <c r="E77" s="18"/>
      <c r="F77" s="11" t="s">
        <v>3</v>
      </c>
      <c r="G77" s="7" t="s">
        <v>588</v>
      </c>
      <c r="H77" s="4" t="s">
        <v>153</v>
      </c>
      <c r="I77" s="73" t="s">
        <v>566</v>
      </c>
      <c r="J77" s="38"/>
      <c r="K77" s="38" t="s">
        <v>276</v>
      </c>
      <c r="L77" s="39">
        <v>100</v>
      </c>
      <c r="M77" s="26"/>
      <c r="N77" s="4" t="s">
        <v>20</v>
      </c>
      <c r="O77" s="23" t="s">
        <v>8</v>
      </c>
      <c r="P77" s="9" t="s">
        <v>51</v>
      </c>
      <c r="Q77" s="75"/>
      <c r="R77" s="64"/>
      <c r="T77" s="40" t="str">
        <f t="shared" si="102"/>
        <v>Plano AnualCancelada</v>
      </c>
      <c r="U77" s="40" t="str">
        <f t="shared" si="103"/>
        <v>Plano AnualCultura</v>
      </c>
    </row>
    <row r="78" spans="1:21" ht="15" customHeight="1">
      <c r="A78" s="56" t="str">
        <f t="shared" si="14"/>
        <v/>
      </c>
      <c r="B78" s="57"/>
      <c r="C78" s="59" t="s">
        <v>141</v>
      </c>
      <c r="D78" s="21">
        <v>30</v>
      </c>
      <c r="E78" s="18"/>
      <c r="F78" s="11" t="s">
        <v>3</v>
      </c>
      <c r="G78" s="7" t="s">
        <v>15</v>
      </c>
      <c r="H78" s="4" t="s">
        <v>15</v>
      </c>
      <c r="I78" s="73" t="s">
        <v>441</v>
      </c>
      <c r="J78" s="38"/>
      <c r="K78" s="38" t="s">
        <v>276</v>
      </c>
      <c r="L78" s="39">
        <v>100</v>
      </c>
      <c r="M78" s="26"/>
      <c r="N78" s="4" t="s">
        <v>20</v>
      </c>
      <c r="O78" s="23" t="s">
        <v>7</v>
      </c>
      <c r="P78" s="9" t="str">
        <f t="shared" si="4"/>
        <v>-----</v>
      </c>
      <c r="Q78" s="75"/>
      <c r="R78" s="64"/>
      <c r="T78" s="40" t="str">
        <f t="shared" si="15"/>
        <v>Plano AnualRealizada</v>
      </c>
      <c r="U78" s="40" t="str">
        <f t="shared" si="16"/>
        <v>Plano AnualCinema</v>
      </c>
    </row>
    <row r="79" spans="1:21" ht="4.5" customHeight="1">
      <c r="A79" s="33" t="str">
        <f>IF(B79="","",)</f>
        <v/>
      </c>
      <c r="B79" s="31"/>
      <c r="C79" s="37"/>
      <c r="D79" s="17"/>
      <c r="E79" s="19"/>
      <c r="F79" s="12"/>
      <c r="G79" s="13"/>
      <c r="H79" s="14"/>
      <c r="I79" s="72"/>
      <c r="J79" s="36"/>
      <c r="K79" s="36"/>
      <c r="L79" s="36"/>
      <c r="M79" s="27"/>
      <c r="N79" s="14"/>
      <c r="O79" s="24"/>
      <c r="P79" s="15" t="str">
        <f t="shared" ref="P79" si="104">IF(O79="Cancelada","Inserir o motivo",IF(O79="Alterada","Inserir o motivo",IF(O79="Definida","situação a alterar",IF(O79="","",IF(O79="Por definir","sem data marcada",IF(O79="Realizada","-----"))))))</f>
        <v/>
      </c>
      <c r="Q79" s="76"/>
      <c r="R79" s="66"/>
      <c r="T79" s="42" t="str">
        <f t="shared" ref="T79" si="105">CONCATENATE(N79,O79)</f>
        <v/>
      </c>
      <c r="U79" s="42" t="str">
        <f t="shared" ref="U79" si="106">CONCATENATE(N79,H79)</f>
        <v/>
      </c>
    </row>
    <row r="80" spans="1:21" ht="15" customHeight="1">
      <c r="F80" s="2"/>
      <c r="L80" s="61"/>
      <c r="O80" s="2"/>
      <c r="P80" s="2"/>
      <c r="Q80" s="67"/>
      <c r="R80" s="67"/>
    </row>
    <row r="81" spans="2:18">
      <c r="B81" s="29" t="s">
        <v>133</v>
      </c>
      <c r="C81" s="43" t="s">
        <v>138</v>
      </c>
      <c r="D81" s="46">
        <v>1</v>
      </c>
      <c r="E81" s="47" t="s">
        <v>79</v>
      </c>
      <c r="F81" s="45" t="s">
        <v>5</v>
      </c>
      <c r="G81" s="69" t="s">
        <v>471</v>
      </c>
      <c r="H81" s="44" t="s">
        <v>75</v>
      </c>
      <c r="I81" s="71" t="s">
        <v>385</v>
      </c>
      <c r="K81" s="51" t="s">
        <v>154</v>
      </c>
      <c r="N81" s="44" t="s">
        <v>21</v>
      </c>
      <c r="O81" s="44" t="s">
        <v>8</v>
      </c>
      <c r="P81" s="44" t="s">
        <v>51</v>
      </c>
      <c r="Q81" s="68" t="s">
        <v>408</v>
      </c>
      <c r="R81" s="67"/>
    </row>
    <row r="82" spans="2:18">
      <c r="B82" s="29" t="s">
        <v>293</v>
      </c>
      <c r="C82" s="43" t="s">
        <v>139</v>
      </c>
      <c r="D82" s="46">
        <v>2</v>
      </c>
      <c r="E82" s="47" t="s">
        <v>76</v>
      </c>
      <c r="F82" s="45" t="s">
        <v>6</v>
      </c>
      <c r="G82" s="100" t="s">
        <v>628</v>
      </c>
      <c r="H82" s="44" t="s">
        <v>14</v>
      </c>
      <c r="I82" s="102" t="s">
        <v>589</v>
      </c>
      <c r="K82" s="51" t="s">
        <v>155</v>
      </c>
      <c r="N82" s="44" t="s">
        <v>84</v>
      </c>
      <c r="O82" s="44" t="s">
        <v>50</v>
      </c>
      <c r="P82" s="44" t="s">
        <v>52</v>
      </c>
      <c r="Q82" s="68" t="s">
        <v>409</v>
      </c>
      <c r="R82" s="67"/>
    </row>
    <row r="83" spans="2:18">
      <c r="B83" s="29"/>
      <c r="C83" s="43" t="s">
        <v>140</v>
      </c>
      <c r="D83" s="46">
        <v>3</v>
      </c>
      <c r="E83" s="47" t="s">
        <v>80</v>
      </c>
      <c r="F83" s="45" t="s">
        <v>0</v>
      </c>
      <c r="G83" s="100" t="s">
        <v>625</v>
      </c>
      <c r="H83" s="44" t="s">
        <v>15</v>
      </c>
      <c r="I83" s="102" t="s">
        <v>566</v>
      </c>
      <c r="K83" s="51" t="s">
        <v>278</v>
      </c>
      <c r="N83" s="44" t="s">
        <v>20</v>
      </c>
      <c r="O83" s="44" t="s">
        <v>24</v>
      </c>
      <c r="P83" s="44" t="s">
        <v>53</v>
      </c>
      <c r="Q83" s="67"/>
      <c r="R83" s="67"/>
    </row>
    <row r="84" spans="2:18">
      <c r="B84" s="29"/>
      <c r="C84" s="43" t="s">
        <v>141</v>
      </c>
      <c r="D84" s="46">
        <v>4</v>
      </c>
      <c r="E84" s="47" t="s">
        <v>81</v>
      </c>
      <c r="F84" s="45" t="s">
        <v>1</v>
      </c>
      <c r="G84" s="100" t="s">
        <v>588</v>
      </c>
      <c r="H84" s="44" t="s">
        <v>153</v>
      </c>
      <c r="I84" s="71" t="s">
        <v>540</v>
      </c>
      <c r="K84" s="51" t="s">
        <v>279</v>
      </c>
      <c r="N84" s="52"/>
      <c r="O84" s="44" t="s">
        <v>22</v>
      </c>
      <c r="P84" s="44" t="s">
        <v>30</v>
      </c>
      <c r="Q84" s="67"/>
      <c r="R84" s="67"/>
    </row>
    <row r="85" spans="2:18">
      <c r="B85" s="29"/>
      <c r="C85" s="43" t="s">
        <v>142</v>
      </c>
      <c r="D85" s="46">
        <v>5</v>
      </c>
      <c r="E85" s="47" t="s">
        <v>82</v>
      </c>
      <c r="F85" s="45" t="s">
        <v>2</v>
      </c>
      <c r="G85" s="100" t="s">
        <v>629</v>
      </c>
      <c r="H85" s="44" t="s">
        <v>11</v>
      </c>
      <c r="I85" s="71" t="s">
        <v>411</v>
      </c>
      <c r="K85" s="51" t="s">
        <v>276</v>
      </c>
      <c r="N85" s="52"/>
      <c r="O85" s="44" t="s">
        <v>7</v>
      </c>
      <c r="P85" s="44" t="s">
        <v>35</v>
      </c>
      <c r="Q85" s="67"/>
      <c r="R85" s="67"/>
    </row>
    <row r="86" spans="2:18">
      <c r="C86" s="43" t="s">
        <v>143</v>
      </c>
      <c r="D86" s="46">
        <v>6</v>
      </c>
      <c r="E86" s="47" t="s">
        <v>83</v>
      </c>
      <c r="F86" s="45" t="s">
        <v>3</v>
      </c>
      <c r="G86" s="100" t="s">
        <v>586</v>
      </c>
      <c r="H86" s="44" t="s">
        <v>18</v>
      </c>
      <c r="I86" s="71" t="s">
        <v>410</v>
      </c>
      <c r="K86" s="51" t="s">
        <v>280</v>
      </c>
      <c r="N86" s="52"/>
      <c r="O86" s="53"/>
      <c r="P86" s="44" t="s">
        <v>31</v>
      </c>
      <c r="Q86" s="67"/>
      <c r="R86" s="67"/>
    </row>
    <row r="87" spans="2:18">
      <c r="C87" s="43" t="s">
        <v>144</v>
      </c>
      <c r="D87" s="46">
        <v>7</v>
      </c>
      <c r="E87" s="47" t="s">
        <v>85</v>
      </c>
      <c r="F87" s="45" t="s">
        <v>4</v>
      </c>
      <c r="G87" s="100" t="s">
        <v>585</v>
      </c>
      <c r="H87" s="44" t="s">
        <v>17</v>
      </c>
      <c r="I87" s="71" t="s">
        <v>412</v>
      </c>
      <c r="K87" s="51" t="s">
        <v>281</v>
      </c>
      <c r="O87" s="2"/>
      <c r="P87" s="2"/>
      <c r="Q87" s="67"/>
      <c r="R87" s="67"/>
    </row>
    <row r="88" spans="2:18">
      <c r="C88" s="43" t="s">
        <v>145</v>
      </c>
      <c r="D88" s="46">
        <v>8</v>
      </c>
      <c r="E88" s="47" t="s">
        <v>86</v>
      </c>
      <c r="F88" s="45" t="s">
        <v>38</v>
      </c>
      <c r="G88" s="100" t="s">
        <v>584</v>
      </c>
      <c r="H88" s="44" t="s">
        <v>152</v>
      </c>
      <c r="I88" s="71" t="s">
        <v>318</v>
      </c>
      <c r="O88" s="2"/>
      <c r="P88" s="2"/>
      <c r="Q88" s="67"/>
      <c r="R88" s="67"/>
    </row>
    <row r="89" spans="2:18">
      <c r="C89" s="43" t="s">
        <v>146</v>
      </c>
      <c r="D89" s="46">
        <v>9</v>
      </c>
      <c r="E89" s="47" t="s">
        <v>87</v>
      </c>
      <c r="G89" s="100" t="s">
        <v>583</v>
      </c>
      <c r="H89" s="44" t="s">
        <v>16</v>
      </c>
      <c r="I89" s="71" t="s">
        <v>413</v>
      </c>
      <c r="P89" s="2"/>
      <c r="Q89" s="67"/>
      <c r="R89" s="67"/>
    </row>
    <row r="90" spans="2:18">
      <c r="C90" s="43" t="s">
        <v>147</v>
      </c>
      <c r="D90" s="46">
        <v>10</v>
      </c>
      <c r="E90" s="47" t="s">
        <v>88</v>
      </c>
      <c r="G90" s="100" t="s">
        <v>582</v>
      </c>
      <c r="H90" s="44" t="s">
        <v>13</v>
      </c>
      <c r="I90" s="71" t="s">
        <v>415</v>
      </c>
      <c r="P90" s="2"/>
      <c r="Q90" s="67"/>
      <c r="R90" s="67"/>
    </row>
    <row r="91" spans="2:18">
      <c r="C91" s="43" t="s">
        <v>148</v>
      </c>
      <c r="D91" s="46">
        <v>11</v>
      </c>
      <c r="E91" s="47" t="s">
        <v>89</v>
      </c>
      <c r="F91" s="3"/>
      <c r="G91" s="100" t="s">
        <v>581</v>
      </c>
      <c r="H91" s="44" t="s">
        <v>12</v>
      </c>
      <c r="I91" s="71" t="s">
        <v>414</v>
      </c>
      <c r="P91" s="2"/>
      <c r="Q91" s="67"/>
      <c r="R91" s="67"/>
    </row>
    <row r="92" spans="2:18">
      <c r="C92" s="43" t="s">
        <v>149</v>
      </c>
      <c r="D92" s="46">
        <v>12</v>
      </c>
      <c r="E92" s="47" t="s">
        <v>90</v>
      </c>
      <c r="F92" s="3"/>
      <c r="G92" s="100" t="s">
        <v>579</v>
      </c>
      <c r="I92" s="71" t="s">
        <v>445</v>
      </c>
      <c r="Q92" s="67"/>
      <c r="R92" s="67"/>
    </row>
    <row r="93" spans="2:18">
      <c r="D93" s="48">
        <v>13</v>
      </c>
      <c r="E93" s="49" t="s">
        <v>91</v>
      </c>
      <c r="F93" s="3"/>
      <c r="G93" s="100" t="s">
        <v>578</v>
      </c>
      <c r="I93" s="71" t="s">
        <v>376</v>
      </c>
      <c r="Q93" s="67"/>
      <c r="R93" s="67"/>
    </row>
    <row r="94" spans="2:18">
      <c r="D94" s="48">
        <v>14</v>
      </c>
      <c r="E94" s="49" t="s">
        <v>92</v>
      </c>
      <c r="F94" s="3"/>
      <c r="G94" s="100" t="s">
        <v>576</v>
      </c>
      <c r="I94" s="71" t="s">
        <v>447</v>
      </c>
      <c r="Q94" s="67"/>
      <c r="R94" s="67"/>
    </row>
    <row r="95" spans="2:18">
      <c r="D95" s="48">
        <v>15</v>
      </c>
      <c r="E95" s="49" t="s">
        <v>93</v>
      </c>
      <c r="F95" s="3"/>
      <c r="G95" s="100" t="s">
        <v>577</v>
      </c>
      <c r="I95" s="71" t="s">
        <v>440</v>
      </c>
      <c r="Q95" s="67"/>
      <c r="R95" s="67"/>
    </row>
    <row r="96" spans="2:18">
      <c r="D96" s="48">
        <v>16</v>
      </c>
      <c r="E96" s="49" t="s">
        <v>94</v>
      </c>
      <c r="F96" s="3"/>
      <c r="G96" s="100" t="s">
        <v>575</v>
      </c>
      <c r="I96" s="71" t="s">
        <v>388</v>
      </c>
      <c r="Q96" s="67"/>
      <c r="R96" s="67"/>
    </row>
    <row r="97" spans="4:18">
      <c r="D97" s="48">
        <v>17</v>
      </c>
      <c r="E97" s="49" t="s">
        <v>95</v>
      </c>
      <c r="F97" s="3"/>
      <c r="G97" s="100" t="s">
        <v>560</v>
      </c>
      <c r="I97" s="71" t="s">
        <v>309</v>
      </c>
      <c r="Q97" s="67"/>
      <c r="R97" s="67"/>
    </row>
    <row r="98" spans="4:18">
      <c r="D98" s="48">
        <v>18</v>
      </c>
      <c r="E98" s="49" t="s">
        <v>96</v>
      </c>
      <c r="F98" s="3"/>
      <c r="G98" s="100" t="s">
        <v>547</v>
      </c>
      <c r="I98" s="71" t="s">
        <v>449</v>
      </c>
      <c r="Q98" s="67"/>
      <c r="R98" s="67"/>
    </row>
    <row r="99" spans="4:18">
      <c r="D99" s="48">
        <v>19</v>
      </c>
      <c r="E99" s="49" t="s">
        <v>77</v>
      </c>
      <c r="F99" s="3"/>
      <c r="G99" s="100" t="s">
        <v>546</v>
      </c>
      <c r="I99" s="71" t="s">
        <v>438</v>
      </c>
      <c r="Q99" s="67"/>
      <c r="R99" s="67"/>
    </row>
    <row r="100" spans="4:18">
      <c r="D100" s="48">
        <v>20</v>
      </c>
      <c r="E100" s="49" t="s">
        <v>78</v>
      </c>
      <c r="F100" s="3"/>
      <c r="G100" s="100" t="s">
        <v>545</v>
      </c>
      <c r="I100" s="71" t="s">
        <v>434</v>
      </c>
      <c r="Q100" s="67"/>
      <c r="R100" s="67"/>
    </row>
    <row r="101" spans="4:18">
      <c r="D101" s="48">
        <v>21</v>
      </c>
      <c r="E101" s="49" t="s">
        <v>97</v>
      </c>
      <c r="F101" s="3"/>
      <c r="G101" s="100" t="s">
        <v>544</v>
      </c>
      <c r="I101" s="71" t="s">
        <v>416</v>
      </c>
      <c r="Q101" s="67"/>
      <c r="R101" s="67"/>
    </row>
    <row r="102" spans="4:18">
      <c r="D102" s="48">
        <v>22</v>
      </c>
      <c r="E102" s="49" t="s">
        <v>98</v>
      </c>
      <c r="F102" s="3"/>
      <c r="G102" s="69" t="s">
        <v>465</v>
      </c>
      <c r="I102" s="71" t="s">
        <v>441</v>
      </c>
      <c r="Q102" s="67"/>
      <c r="R102" s="67"/>
    </row>
    <row r="103" spans="4:18">
      <c r="D103" s="48">
        <v>23</v>
      </c>
      <c r="E103" s="49" t="s">
        <v>99</v>
      </c>
      <c r="F103" s="3"/>
      <c r="G103" s="69" t="s">
        <v>361</v>
      </c>
      <c r="I103" s="71" t="s">
        <v>442</v>
      </c>
      <c r="Q103" s="67"/>
      <c r="R103" s="67"/>
    </row>
    <row r="104" spans="4:18">
      <c r="D104" s="48">
        <v>24</v>
      </c>
      <c r="E104" s="49" t="s">
        <v>100</v>
      </c>
      <c r="F104" s="3"/>
      <c r="G104" s="69" t="s">
        <v>368</v>
      </c>
      <c r="I104" s="71" t="s">
        <v>417</v>
      </c>
      <c r="Q104" s="67"/>
      <c r="R104" s="67"/>
    </row>
    <row r="105" spans="4:18">
      <c r="D105" s="48">
        <v>25</v>
      </c>
      <c r="E105" s="49" t="s">
        <v>101</v>
      </c>
      <c r="F105" s="3"/>
      <c r="G105" s="69" t="s">
        <v>161</v>
      </c>
      <c r="I105" s="71" t="s">
        <v>387</v>
      </c>
      <c r="Q105" s="67"/>
      <c r="R105" s="67"/>
    </row>
    <row r="106" spans="4:18">
      <c r="D106" s="48">
        <v>26</v>
      </c>
      <c r="E106" s="49" t="s">
        <v>102</v>
      </c>
      <c r="F106" s="3"/>
      <c r="G106" s="69" t="s">
        <v>162</v>
      </c>
      <c r="I106" s="71" t="s">
        <v>433</v>
      </c>
      <c r="Q106" s="67"/>
      <c r="R106" s="67"/>
    </row>
    <row r="107" spans="4:18">
      <c r="D107" s="48">
        <v>27</v>
      </c>
      <c r="E107" s="49" t="s">
        <v>103</v>
      </c>
      <c r="F107" s="3"/>
      <c r="G107" s="69" t="s">
        <v>163</v>
      </c>
      <c r="I107" s="71" t="s">
        <v>439</v>
      </c>
      <c r="Q107" s="67"/>
      <c r="R107" s="67"/>
    </row>
    <row r="108" spans="4:18">
      <c r="D108" s="48">
        <v>28</v>
      </c>
      <c r="E108" s="49" t="s">
        <v>104</v>
      </c>
      <c r="F108" s="3"/>
      <c r="G108" s="69" t="s">
        <v>164</v>
      </c>
      <c r="I108" s="71" t="s">
        <v>418</v>
      </c>
      <c r="Q108" s="67"/>
      <c r="R108" s="67"/>
    </row>
    <row r="109" spans="4:18">
      <c r="D109" s="48">
        <v>29</v>
      </c>
      <c r="E109" s="49" t="s">
        <v>105</v>
      </c>
      <c r="F109" s="3"/>
      <c r="G109" s="69" t="s">
        <v>165</v>
      </c>
      <c r="I109" s="71" t="s">
        <v>419</v>
      </c>
      <c r="Q109" s="67"/>
      <c r="R109" s="67"/>
    </row>
    <row r="110" spans="4:18">
      <c r="D110" s="48">
        <v>30</v>
      </c>
      <c r="E110" s="49" t="s">
        <v>106</v>
      </c>
      <c r="F110" s="3"/>
      <c r="G110" s="69" t="s">
        <v>166</v>
      </c>
      <c r="I110" s="71" t="s">
        <v>335</v>
      </c>
      <c r="Q110" s="67"/>
      <c r="R110" s="67"/>
    </row>
    <row r="111" spans="4:18">
      <c r="D111" s="48">
        <v>31</v>
      </c>
      <c r="E111" s="50" t="s">
        <v>107</v>
      </c>
      <c r="F111" s="3"/>
      <c r="G111" s="69" t="s">
        <v>167</v>
      </c>
      <c r="I111" s="71" t="s">
        <v>436</v>
      </c>
      <c r="Q111" s="67"/>
      <c r="R111" s="67"/>
    </row>
    <row r="112" spans="4:18">
      <c r="D112" s="48" t="s">
        <v>36</v>
      </c>
      <c r="E112" s="49"/>
      <c r="F112" s="3"/>
      <c r="G112" s="69" t="s">
        <v>487</v>
      </c>
      <c r="I112" s="71" t="s">
        <v>420</v>
      </c>
      <c r="Q112" s="67"/>
      <c r="R112" s="67"/>
    </row>
    <row r="113" spans="1:21">
      <c r="F113" s="3"/>
      <c r="G113" s="69" t="s">
        <v>451</v>
      </c>
      <c r="I113" s="71" t="s">
        <v>421</v>
      </c>
      <c r="Q113" s="67"/>
      <c r="R113" s="67"/>
    </row>
    <row r="114" spans="1:21">
      <c r="F114" s="3"/>
      <c r="G114" s="69" t="s">
        <v>63</v>
      </c>
      <c r="I114" s="71" t="s">
        <v>446</v>
      </c>
      <c r="Q114" s="67"/>
      <c r="R114" s="67"/>
    </row>
    <row r="115" spans="1:21">
      <c r="F115" s="3"/>
      <c r="G115" s="69" t="s">
        <v>304</v>
      </c>
      <c r="I115" s="71" t="s">
        <v>343</v>
      </c>
      <c r="Q115" s="67"/>
      <c r="R115" s="67"/>
    </row>
    <row r="116" spans="1:21">
      <c r="F116" s="3"/>
      <c r="G116" s="69" t="s">
        <v>486</v>
      </c>
      <c r="I116" s="71" t="s">
        <v>422</v>
      </c>
      <c r="Q116" s="67"/>
      <c r="R116" s="67"/>
    </row>
    <row r="117" spans="1:21">
      <c r="F117" s="3"/>
      <c r="G117" s="69" t="s">
        <v>168</v>
      </c>
      <c r="I117" s="71" t="s">
        <v>423</v>
      </c>
      <c r="Q117" s="67"/>
      <c r="R117" s="67"/>
    </row>
    <row r="118" spans="1:21">
      <c r="F118" s="3"/>
      <c r="G118" s="69" t="s">
        <v>340</v>
      </c>
      <c r="I118" s="71" t="s">
        <v>443</v>
      </c>
      <c r="Q118" s="67"/>
      <c r="R118" s="67"/>
    </row>
    <row r="119" spans="1:21">
      <c r="F119" s="3"/>
      <c r="G119" s="69" t="s">
        <v>485</v>
      </c>
      <c r="I119" s="71" t="s">
        <v>424</v>
      </c>
      <c r="Q119" s="67"/>
      <c r="R119" s="67"/>
    </row>
    <row r="120" spans="1:21">
      <c r="F120" s="3"/>
      <c r="G120" s="69" t="s">
        <v>169</v>
      </c>
      <c r="I120" s="71" t="s">
        <v>384</v>
      </c>
      <c r="Q120" s="67"/>
      <c r="R120" s="67"/>
    </row>
    <row r="121" spans="1:21" s="34" customFormat="1">
      <c r="A121"/>
      <c r="B121"/>
      <c r="C121"/>
      <c r="D121" s="20"/>
      <c r="E121" s="16"/>
      <c r="F121" s="3"/>
      <c r="G121" s="69" t="s">
        <v>169</v>
      </c>
      <c r="H121"/>
      <c r="I121" s="71" t="s">
        <v>444</v>
      </c>
      <c r="M121" s="25"/>
      <c r="N121"/>
      <c r="O121"/>
      <c r="P121" s="8"/>
      <c r="Q121"/>
      <c r="R121"/>
      <c r="S121"/>
      <c r="T121"/>
      <c r="U121"/>
    </row>
    <row r="122" spans="1:21" s="34" customFormat="1">
      <c r="A122"/>
      <c r="B122"/>
      <c r="C122"/>
      <c r="D122" s="20"/>
      <c r="E122" s="16"/>
      <c r="F122"/>
      <c r="G122" s="69" t="s">
        <v>129</v>
      </c>
      <c r="H122"/>
      <c r="I122" s="71" t="s">
        <v>425</v>
      </c>
      <c r="M122" s="25"/>
      <c r="N122"/>
      <c r="O122"/>
      <c r="P122" s="8"/>
      <c r="Q122"/>
      <c r="R122"/>
      <c r="S122"/>
      <c r="T122"/>
      <c r="U122"/>
    </row>
    <row r="123" spans="1:21" s="34" customFormat="1">
      <c r="A123"/>
      <c r="B123"/>
      <c r="C123"/>
      <c r="D123" s="20"/>
      <c r="E123" s="16"/>
      <c r="F123"/>
      <c r="G123" s="69" t="s">
        <v>112</v>
      </c>
      <c r="H123"/>
      <c r="I123" s="71" t="s">
        <v>426</v>
      </c>
      <c r="M123" s="25"/>
      <c r="N123"/>
      <c r="O123"/>
      <c r="P123" s="8"/>
      <c r="Q123"/>
      <c r="R123"/>
      <c r="S123"/>
      <c r="T123"/>
      <c r="U123"/>
    </row>
    <row r="124" spans="1:21" s="34" customFormat="1">
      <c r="A124"/>
      <c r="B124"/>
      <c r="C124"/>
      <c r="D124" s="20"/>
      <c r="E124" s="16"/>
      <c r="F124"/>
      <c r="G124" s="69" t="s">
        <v>484</v>
      </c>
      <c r="H124"/>
      <c r="I124" s="71" t="s">
        <v>427</v>
      </c>
      <c r="M124" s="25"/>
      <c r="N124"/>
      <c r="O124"/>
      <c r="P124" s="8"/>
      <c r="Q124"/>
      <c r="R124"/>
      <c r="S124"/>
      <c r="T124"/>
      <c r="U124"/>
    </row>
    <row r="125" spans="1:21" s="34" customFormat="1">
      <c r="A125"/>
      <c r="B125"/>
      <c r="C125"/>
      <c r="D125" s="20"/>
      <c r="E125" s="16"/>
      <c r="F125"/>
      <c r="G125" s="69" t="s">
        <v>475</v>
      </c>
      <c r="H125"/>
      <c r="I125" s="71" t="s">
        <v>428</v>
      </c>
      <c r="M125" s="25"/>
      <c r="N125"/>
      <c r="O125"/>
      <c r="P125" s="8"/>
      <c r="Q125"/>
      <c r="R125"/>
      <c r="S125"/>
      <c r="T125"/>
      <c r="U125"/>
    </row>
    <row r="126" spans="1:21" s="34" customFormat="1">
      <c r="A126"/>
      <c r="B126"/>
      <c r="C126"/>
      <c r="D126" s="20"/>
      <c r="E126" s="16"/>
      <c r="F126"/>
      <c r="G126" s="69" t="s">
        <v>170</v>
      </c>
      <c r="H126"/>
      <c r="I126" s="71" t="s">
        <v>429</v>
      </c>
      <c r="M126" s="25"/>
      <c r="N126"/>
      <c r="O126"/>
      <c r="P126" s="8"/>
      <c r="Q126"/>
      <c r="R126"/>
      <c r="S126"/>
      <c r="T126"/>
      <c r="U126"/>
    </row>
    <row r="127" spans="1:21" s="34" customFormat="1">
      <c r="A127"/>
      <c r="B127"/>
      <c r="C127"/>
      <c r="D127" s="20"/>
      <c r="E127" s="16"/>
      <c r="F127"/>
      <c r="G127" s="69" t="s">
        <v>308</v>
      </c>
      <c r="H127"/>
      <c r="I127" s="71" t="s">
        <v>430</v>
      </c>
      <c r="M127" s="25"/>
      <c r="N127"/>
      <c r="O127"/>
      <c r="P127" s="8"/>
      <c r="Q127"/>
      <c r="R127"/>
      <c r="S127"/>
      <c r="T127"/>
      <c r="U127"/>
    </row>
    <row r="128" spans="1:21" s="34" customFormat="1">
      <c r="A128"/>
      <c r="B128"/>
      <c r="C128"/>
      <c r="D128" s="20"/>
      <c r="E128" s="16"/>
      <c r="F128"/>
      <c r="G128" s="69" t="s">
        <v>394</v>
      </c>
      <c r="H128"/>
      <c r="I128" s="71" t="s">
        <v>431</v>
      </c>
      <c r="M128" s="25"/>
      <c r="N128"/>
      <c r="O128"/>
      <c r="P128" s="8"/>
      <c r="Q128"/>
      <c r="R128"/>
      <c r="S128"/>
      <c r="T128"/>
      <c r="U128"/>
    </row>
    <row r="129" spans="1:21" s="34" customFormat="1">
      <c r="A129"/>
      <c r="B129"/>
      <c r="C129"/>
      <c r="D129" s="20"/>
      <c r="E129" s="16"/>
      <c r="F129"/>
      <c r="G129" s="69" t="s">
        <v>483</v>
      </c>
      <c r="H129"/>
      <c r="I129" s="71" t="s">
        <v>448</v>
      </c>
      <c r="M129" s="25"/>
      <c r="N129"/>
      <c r="O129"/>
      <c r="P129" s="8"/>
      <c r="Q129"/>
      <c r="R129"/>
      <c r="S129"/>
      <c r="T129"/>
      <c r="U129"/>
    </row>
    <row r="130" spans="1:21" s="34" customFormat="1">
      <c r="A130"/>
      <c r="B130"/>
      <c r="C130"/>
      <c r="D130" s="20"/>
      <c r="E130" s="16"/>
      <c r="F130"/>
      <c r="G130" s="69" t="s">
        <v>284</v>
      </c>
      <c r="H130"/>
      <c r="I130" s="71" t="s">
        <v>378</v>
      </c>
      <c r="M130" s="25"/>
      <c r="N130"/>
      <c r="O130"/>
      <c r="P130" s="8"/>
      <c r="Q130"/>
      <c r="R130"/>
      <c r="S130"/>
      <c r="T130"/>
      <c r="U130"/>
    </row>
    <row r="131" spans="1:21" s="34" customFormat="1">
      <c r="A131"/>
      <c r="B131"/>
      <c r="C131"/>
      <c r="D131" s="20"/>
      <c r="E131" s="16"/>
      <c r="F131"/>
      <c r="G131" s="69" t="s">
        <v>464</v>
      </c>
      <c r="H131"/>
      <c r="M131" s="25"/>
      <c r="N131"/>
      <c r="O131"/>
      <c r="P131" s="8"/>
      <c r="Q131"/>
      <c r="R131"/>
      <c r="S131"/>
      <c r="T131"/>
      <c r="U131"/>
    </row>
    <row r="132" spans="1:21" s="34" customFormat="1">
      <c r="A132"/>
      <c r="B132"/>
      <c r="C132"/>
      <c r="D132" s="20"/>
      <c r="E132" s="16"/>
      <c r="F132"/>
      <c r="G132" s="69" t="s">
        <v>470</v>
      </c>
      <c r="H132"/>
      <c r="M132" s="25"/>
      <c r="N132"/>
      <c r="O132"/>
      <c r="P132" s="8"/>
      <c r="Q132"/>
      <c r="R132"/>
      <c r="S132"/>
      <c r="T132"/>
      <c r="U132"/>
    </row>
    <row r="133" spans="1:21" s="34" customFormat="1">
      <c r="A133"/>
      <c r="B133"/>
      <c r="C133"/>
      <c r="D133" s="20"/>
      <c r="E133" s="16"/>
      <c r="F133"/>
      <c r="G133" s="69" t="s">
        <v>472</v>
      </c>
      <c r="H133"/>
      <c r="M133" s="25"/>
      <c r="N133"/>
      <c r="O133"/>
      <c r="P133" s="8"/>
      <c r="Q133"/>
      <c r="R133"/>
      <c r="S133"/>
      <c r="T133"/>
      <c r="U133"/>
    </row>
    <row r="134" spans="1:21" s="34" customFormat="1">
      <c r="A134"/>
      <c r="B134"/>
      <c r="C134"/>
      <c r="D134" s="20"/>
      <c r="E134" s="16"/>
      <c r="F134"/>
      <c r="G134" s="69" t="s">
        <v>171</v>
      </c>
      <c r="H134"/>
      <c r="M134" s="25"/>
      <c r="N134"/>
      <c r="O134"/>
      <c r="P134" s="8"/>
      <c r="Q134"/>
      <c r="R134"/>
      <c r="S134"/>
      <c r="T134"/>
      <c r="U134"/>
    </row>
    <row r="135" spans="1:21" s="34" customFormat="1">
      <c r="A135"/>
      <c r="B135"/>
      <c r="C135"/>
      <c r="D135" s="20"/>
      <c r="E135" s="16"/>
      <c r="F135"/>
      <c r="G135" s="69" t="s">
        <v>44</v>
      </c>
      <c r="H135"/>
      <c r="M135" s="25"/>
      <c r="N135"/>
      <c r="O135"/>
      <c r="P135" s="8"/>
      <c r="Q135"/>
      <c r="R135"/>
      <c r="S135"/>
      <c r="T135"/>
      <c r="U135"/>
    </row>
    <row r="136" spans="1:21" s="34" customFormat="1">
      <c r="A136"/>
      <c r="B136"/>
      <c r="C136"/>
      <c r="D136" s="20"/>
      <c r="E136" s="16"/>
      <c r="F136"/>
      <c r="G136" s="69" t="s">
        <v>172</v>
      </c>
      <c r="H136"/>
      <c r="M136" s="25"/>
      <c r="N136"/>
      <c r="O136"/>
      <c r="P136" s="8"/>
      <c r="Q136"/>
      <c r="R136"/>
      <c r="S136"/>
      <c r="T136"/>
      <c r="U136"/>
    </row>
    <row r="137" spans="1:21">
      <c r="G137" s="69" t="s">
        <v>67</v>
      </c>
    </row>
    <row r="138" spans="1:21">
      <c r="G138" s="69" t="s">
        <v>173</v>
      </c>
    </row>
    <row r="139" spans="1:21">
      <c r="G139" s="69" t="s">
        <v>374</v>
      </c>
    </row>
    <row r="140" spans="1:21">
      <c r="G140" s="69" t="s">
        <v>351</v>
      </c>
    </row>
    <row r="141" spans="1:21">
      <c r="G141" s="69" t="s">
        <v>354</v>
      </c>
    </row>
    <row r="142" spans="1:21">
      <c r="G142" s="69" t="s">
        <v>353</v>
      </c>
    </row>
    <row r="143" spans="1:21">
      <c r="G143" s="69" t="s">
        <v>174</v>
      </c>
    </row>
    <row r="144" spans="1:21">
      <c r="G144" s="69" t="s">
        <v>325</v>
      </c>
    </row>
    <row r="145" spans="4:16">
      <c r="G145" s="69" t="s">
        <v>437</v>
      </c>
    </row>
    <row r="146" spans="4:16">
      <c r="D146"/>
      <c r="E146"/>
      <c r="G146" s="69" t="s">
        <v>175</v>
      </c>
      <c r="J146"/>
      <c r="K146"/>
      <c r="L146"/>
      <c r="M146"/>
      <c r="P146"/>
    </row>
    <row r="147" spans="4:16">
      <c r="D147"/>
      <c r="E147"/>
      <c r="G147" s="69" t="s">
        <v>113</v>
      </c>
      <c r="J147"/>
      <c r="K147"/>
      <c r="L147"/>
      <c r="M147"/>
      <c r="P147"/>
    </row>
    <row r="148" spans="4:16">
      <c r="D148"/>
      <c r="E148"/>
      <c r="G148" s="69" t="s">
        <v>176</v>
      </c>
      <c r="J148"/>
      <c r="K148"/>
      <c r="L148"/>
      <c r="M148"/>
      <c r="P148"/>
    </row>
    <row r="149" spans="4:16">
      <c r="D149"/>
      <c r="E149"/>
      <c r="G149" s="69" t="s">
        <v>177</v>
      </c>
      <c r="I149"/>
      <c r="J149"/>
      <c r="K149"/>
      <c r="L149"/>
      <c r="M149"/>
      <c r="P149"/>
    </row>
    <row r="150" spans="4:16">
      <c r="D150"/>
      <c r="E150"/>
      <c r="G150" s="69" t="s">
        <v>55</v>
      </c>
      <c r="I150"/>
      <c r="J150"/>
      <c r="K150"/>
      <c r="L150"/>
      <c r="M150"/>
      <c r="P150"/>
    </row>
    <row r="151" spans="4:16">
      <c r="D151"/>
      <c r="E151"/>
      <c r="G151" s="69" t="s">
        <v>283</v>
      </c>
      <c r="I151"/>
      <c r="J151"/>
      <c r="K151"/>
      <c r="L151"/>
      <c r="M151"/>
      <c r="P151"/>
    </row>
    <row r="152" spans="4:16">
      <c r="D152"/>
      <c r="E152"/>
      <c r="G152" s="69" t="s">
        <v>493</v>
      </c>
      <c r="I152"/>
      <c r="J152"/>
      <c r="K152"/>
      <c r="L152"/>
      <c r="M152"/>
      <c r="P152"/>
    </row>
    <row r="153" spans="4:16">
      <c r="D153"/>
      <c r="E153"/>
      <c r="G153" s="69" t="s">
        <v>15</v>
      </c>
      <c r="I153"/>
      <c r="J153"/>
      <c r="K153"/>
      <c r="L153"/>
      <c r="M153"/>
      <c r="P153"/>
    </row>
    <row r="154" spans="4:16">
      <c r="D154"/>
      <c r="E154"/>
      <c r="G154" s="69" t="s">
        <v>178</v>
      </c>
      <c r="I154"/>
      <c r="J154"/>
      <c r="K154"/>
      <c r="L154"/>
      <c r="M154"/>
      <c r="P154"/>
    </row>
    <row r="155" spans="4:16">
      <c r="D155"/>
      <c r="E155"/>
      <c r="G155" s="69" t="s">
        <v>399</v>
      </c>
      <c r="I155"/>
      <c r="J155"/>
      <c r="K155"/>
      <c r="L155"/>
      <c r="M155"/>
      <c r="P155"/>
    </row>
    <row r="156" spans="4:16">
      <c r="D156"/>
      <c r="E156"/>
      <c r="G156" s="69" t="s">
        <v>179</v>
      </c>
      <c r="I156"/>
      <c r="J156"/>
      <c r="K156"/>
      <c r="L156"/>
      <c r="M156"/>
      <c r="P156"/>
    </row>
    <row r="157" spans="4:16">
      <c r="D157"/>
      <c r="E157"/>
      <c r="G157" s="69" t="s">
        <v>68</v>
      </c>
      <c r="I157"/>
      <c r="J157"/>
      <c r="K157"/>
      <c r="L157"/>
      <c r="M157"/>
      <c r="P157"/>
    </row>
    <row r="158" spans="4:16">
      <c r="D158"/>
      <c r="E158"/>
      <c r="G158" s="69" t="s">
        <v>490</v>
      </c>
      <c r="I158"/>
      <c r="J158"/>
      <c r="K158"/>
      <c r="L158"/>
      <c r="M158"/>
      <c r="P158"/>
    </row>
    <row r="159" spans="4:16">
      <c r="D159"/>
      <c r="E159"/>
      <c r="G159" s="69" t="s">
        <v>491</v>
      </c>
      <c r="I159"/>
      <c r="J159"/>
      <c r="K159"/>
      <c r="L159"/>
      <c r="M159"/>
      <c r="P159"/>
    </row>
    <row r="160" spans="4:16">
      <c r="D160"/>
      <c r="E160"/>
      <c r="G160" s="69" t="s">
        <v>492</v>
      </c>
      <c r="I160"/>
      <c r="J160"/>
      <c r="K160"/>
      <c r="L160"/>
      <c r="M160"/>
      <c r="P160"/>
    </row>
    <row r="161" spans="4:16">
      <c r="D161"/>
      <c r="E161"/>
      <c r="G161" s="69" t="s">
        <v>334</v>
      </c>
      <c r="I161"/>
      <c r="J161"/>
      <c r="K161"/>
      <c r="L161"/>
      <c r="M161"/>
      <c r="P161"/>
    </row>
    <row r="162" spans="4:16">
      <c r="D162"/>
      <c r="E162"/>
      <c r="G162" s="69" t="s">
        <v>477</v>
      </c>
      <c r="I162"/>
      <c r="J162"/>
      <c r="K162"/>
      <c r="L162"/>
      <c r="M162"/>
      <c r="P162"/>
    </row>
    <row r="163" spans="4:16">
      <c r="D163"/>
      <c r="E163"/>
      <c r="G163" s="69" t="s">
        <v>478</v>
      </c>
      <c r="I163"/>
      <c r="J163"/>
      <c r="K163"/>
      <c r="L163"/>
      <c r="M163"/>
      <c r="P163"/>
    </row>
    <row r="164" spans="4:16">
      <c r="D164"/>
      <c r="E164"/>
      <c r="G164" s="69" t="s">
        <v>180</v>
      </c>
      <c r="I164"/>
      <c r="J164"/>
      <c r="K164"/>
      <c r="L164"/>
      <c r="M164"/>
      <c r="P164"/>
    </row>
    <row r="165" spans="4:16">
      <c r="D165"/>
      <c r="E165"/>
      <c r="G165" s="69" t="s">
        <v>479</v>
      </c>
      <c r="I165"/>
      <c r="J165"/>
      <c r="K165"/>
      <c r="L165"/>
      <c r="M165"/>
      <c r="P165"/>
    </row>
    <row r="166" spans="4:16">
      <c r="D166"/>
      <c r="E166"/>
      <c r="G166" s="69" t="s">
        <v>182</v>
      </c>
      <c r="I166"/>
      <c r="J166"/>
      <c r="K166"/>
      <c r="L166"/>
      <c r="M166"/>
      <c r="P166"/>
    </row>
    <row r="167" spans="4:16">
      <c r="D167"/>
      <c r="E167"/>
      <c r="G167" s="69" t="s">
        <v>480</v>
      </c>
      <c r="I167"/>
      <c r="J167"/>
      <c r="K167"/>
      <c r="L167"/>
      <c r="M167"/>
      <c r="P167"/>
    </row>
    <row r="168" spans="4:16">
      <c r="D168"/>
      <c r="E168"/>
      <c r="G168" s="69" t="s">
        <v>59</v>
      </c>
      <c r="I168"/>
      <c r="J168"/>
      <c r="K168"/>
      <c r="L168"/>
      <c r="M168"/>
      <c r="P168"/>
    </row>
    <row r="169" spans="4:16">
      <c r="D169"/>
      <c r="E169"/>
      <c r="G169" s="69" t="s">
        <v>456</v>
      </c>
      <c r="I169"/>
      <c r="J169"/>
      <c r="K169"/>
      <c r="L169"/>
      <c r="M169"/>
      <c r="P169"/>
    </row>
    <row r="170" spans="4:16">
      <c r="D170"/>
      <c r="E170"/>
      <c r="G170" s="69" t="s">
        <v>328</v>
      </c>
      <c r="I170"/>
      <c r="J170"/>
      <c r="K170"/>
      <c r="L170"/>
      <c r="M170"/>
      <c r="P170"/>
    </row>
    <row r="171" spans="4:16">
      <c r="D171"/>
      <c r="E171"/>
      <c r="G171" s="69" t="s">
        <v>319</v>
      </c>
      <c r="I171"/>
      <c r="J171"/>
      <c r="K171"/>
      <c r="L171"/>
      <c r="M171"/>
      <c r="P171"/>
    </row>
    <row r="172" spans="4:16">
      <c r="D172"/>
      <c r="E172"/>
      <c r="G172" s="69" t="s">
        <v>272</v>
      </c>
      <c r="I172"/>
      <c r="J172"/>
      <c r="K172"/>
      <c r="L172"/>
      <c r="M172"/>
      <c r="P172"/>
    </row>
    <row r="173" spans="4:16">
      <c r="D173"/>
      <c r="E173"/>
      <c r="G173" s="69" t="s">
        <v>462</v>
      </c>
      <c r="I173"/>
      <c r="J173"/>
      <c r="K173"/>
      <c r="L173"/>
      <c r="M173"/>
      <c r="P173"/>
    </row>
    <row r="174" spans="4:16">
      <c r="D174"/>
      <c r="E174"/>
      <c r="G174" s="69" t="s">
        <v>183</v>
      </c>
      <c r="I174"/>
      <c r="J174"/>
      <c r="K174"/>
      <c r="L174"/>
      <c r="M174"/>
      <c r="P174"/>
    </row>
    <row r="175" spans="4:16">
      <c r="D175"/>
      <c r="E175"/>
      <c r="G175" s="69" t="s">
        <v>184</v>
      </c>
      <c r="I175"/>
      <c r="J175"/>
      <c r="K175"/>
      <c r="L175"/>
      <c r="M175"/>
      <c r="P175"/>
    </row>
    <row r="176" spans="4:16">
      <c r="D176"/>
      <c r="E176"/>
      <c r="G176" s="69" t="s">
        <v>312</v>
      </c>
      <c r="I176"/>
      <c r="J176"/>
      <c r="K176"/>
      <c r="L176"/>
      <c r="M176"/>
      <c r="P176"/>
    </row>
    <row r="177" spans="4:16">
      <c r="D177"/>
      <c r="E177"/>
      <c r="G177" s="69" t="s">
        <v>369</v>
      </c>
      <c r="I177"/>
      <c r="J177"/>
      <c r="K177"/>
      <c r="L177"/>
      <c r="M177"/>
      <c r="P177"/>
    </row>
    <row r="178" spans="4:16">
      <c r="D178"/>
      <c r="E178"/>
      <c r="G178" s="69" t="s">
        <v>185</v>
      </c>
      <c r="I178"/>
      <c r="J178"/>
      <c r="K178"/>
      <c r="L178"/>
      <c r="M178"/>
      <c r="P178"/>
    </row>
    <row r="179" spans="4:16">
      <c r="D179"/>
      <c r="E179"/>
      <c r="G179" s="69" t="s">
        <v>186</v>
      </c>
      <c r="I179"/>
      <c r="J179"/>
      <c r="K179"/>
      <c r="L179"/>
      <c r="M179"/>
      <c r="P179"/>
    </row>
    <row r="180" spans="4:16">
      <c r="D180"/>
      <c r="E180"/>
      <c r="G180" s="69" t="s">
        <v>357</v>
      </c>
      <c r="I180"/>
      <c r="J180"/>
      <c r="K180"/>
      <c r="L180"/>
      <c r="M180"/>
      <c r="P180"/>
    </row>
    <row r="181" spans="4:16">
      <c r="D181"/>
      <c r="E181"/>
      <c r="G181" s="69" t="s">
        <v>332</v>
      </c>
      <c r="I181"/>
      <c r="J181"/>
      <c r="K181"/>
      <c r="L181"/>
      <c r="M181"/>
      <c r="P181"/>
    </row>
    <row r="182" spans="4:16">
      <c r="D182"/>
      <c r="E182"/>
      <c r="G182" s="69" t="s">
        <v>121</v>
      </c>
      <c r="I182"/>
      <c r="J182"/>
      <c r="K182"/>
      <c r="L182"/>
      <c r="M182"/>
      <c r="P182"/>
    </row>
    <row r="183" spans="4:16">
      <c r="D183"/>
      <c r="E183"/>
      <c r="G183" s="69" t="s">
        <v>187</v>
      </c>
      <c r="I183"/>
      <c r="J183"/>
      <c r="K183"/>
      <c r="L183"/>
      <c r="M183"/>
      <c r="P183"/>
    </row>
    <row r="184" spans="4:16">
      <c r="D184"/>
      <c r="E184"/>
      <c r="G184" s="69" t="s">
        <v>188</v>
      </c>
      <c r="I184"/>
      <c r="J184"/>
      <c r="K184"/>
      <c r="L184"/>
      <c r="M184"/>
      <c r="P184"/>
    </row>
    <row r="185" spans="4:16">
      <c r="D185"/>
      <c r="E185"/>
      <c r="G185" s="69" t="s">
        <v>126</v>
      </c>
      <c r="I185"/>
      <c r="J185"/>
      <c r="K185"/>
      <c r="L185"/>
      <c r="M185"/>
      <c r="P185"/>
    </row>
    <row r="186" spans="4:16">
      <c r="D186"/>
      <c r="E186"/>
      <c r="G186" s="69" t="s">
        <v>360</v>
      </c>
      <c r="I186"/>
      <c r="J186"/>
      <c r="K186"/>
      <c r="L186"/>
      <c r="M186"/>
      <c r="P186"/>
    </row>
    <row r="187" spans="4:16">
      <c r="D187"/>
      <c r="E187"/>
      <c r="G187" s="69" t="s">
        <v>47</v>
      </c>
      <c r="I187"/>
      <c r="J187"/>
      <c r="K187"/>
      <c r="L187"/>
      <c r="M187"/>
      <c r="P187"/>
    </row>
    <row r="188" spans="4:16">
      <c r="D188"/>
      <c r="E188"/>
      <c r="G188" s="69" t="s">
        <v>189</v>
      </c>
      <c r="I188"/>
      <c r="J188"/>
      <c r="K188"/>
      <c r="L188"/>
      <c r="M188"/>
      <c r="P188"/>
    </row>
    <row r="189" spans="4:16">
      <c r="D189"/>
      <c r="E189"/>
      <c r="G189" s="69" t="s">
        <v>119</v>
      </c>
      <c r="I189"/>
      <c r="J189"/>
      <c r="K189"/>
      <c r="L189"/>
      <c r="M189"/>
      <c r="P189"/>
    </row>
    <row r="190" spans="4:16">
      <c r="D190"/>
      <c r="E190"/>
      <c r="G190" s="69" t="s">
        <v>60</v>
      </c>
      <c r="I190"/>
      <c r="J190"/>
      <c r="K190"/>
      <c r="L190"/>
      <c r="M190"/>
      <c r="P190"/>
    </row>
    <row r="191" spans="4:16">
      <c r="D191"/>
      <c r="E191"/>
      <c r="G191" s="69" t="s">
        <v>190</v>
      </c>
      <c r="I191"/>
      <c r="J191"/>
      <c r="K191"/>
      <c r="L191"/>
      <c r="M191"/>
      <c r="P191"/>
    </row>
    <row r="192" spans="4:16">
      <c r="D192"/>
      <c r="E192"/>
      <c r="G192" s="69" t="s">
        <v>391</v>
      </c>
      <c r="I192"/>
      <c r="J192"/>
      <c r="K192"/>
      <c r="L192"/>
      <c r="M192"/>
      <c r="P192"/>
    </row>
    <row r="193" spans="4:16">
      <c r="D193"/>
      <c r="E193"/>
      <c r="G193" s="69" t="s">
        <v>191</v>
      </c>
      <c r="I193"/>
      <c r="J193"/>
      <c r="K193"/>
      <c r="L193"/>
      <c r="M193"/>
      <c r="P193"/>
    </row>
    <row r="194" spans="4:16">
      <c r="D194"/>
      <c r="E194"/>
      <c r="G194" s="69" t="s">
        <v>289</v>
      </c>
      <c r="I194"/>
      <c r="J194"/>
      <c r="K194"/>
      <c r="L194"/>
      <c r="M194"/>
      <c r="P194"/>
    </row>
    <row r="195" spans="4:16">
      <c r="D195"/>
      <c r="E195"/>
      <c r="G195" s="69" t="s">
        <v>288</v>
      </c>
      <c r="I195"/>
      <c r="J195"/>
      <c r="K195"/>
      <c r="L195"/>
      <c r="M195"/>
      <c r="P195"/>
    </row>
    <row r="196" spans="4:16">
      <c r="D196"/>
      <c r="E196"/>
      <c r="G196" s="69" t="s">
        <v>290</v>
      </c>
      <c r="I196"/>
      <c r="J196"/>
      <c r="K196"/>
      <c r="L196"/>
      <c r="M196"/>
      <c r="P196"/>
    </row>
    <row r="197" spans="4:16">
      <c r="D197"/>
      <c r="E197"/>
      <c r="G197" s="69" t="s">
        <v>344</v>
      </c>
      <c r="I197"/>
      <c r="J197"/>
      <c r="K197"/>
      <c r="L197"/>
      <c r="M197"/>
      <c r="P197"/>
    </row>
    <row r="198" spans="4:16">
      <c r="D198"/>
      <c r="E198"/>
      <c r="G198" s="69" t="s">
        <v>192</v>
      </c>
      <c r="I198"/>
      <c r="J198"/>
      <c r="K198"/>
      <c r="L198"/>
      <c r="M198"/>
      <c r="P198"/>
    </row>
    <row r="199" spans="4:16">
      <c r="D199"/>
      <c r="E199"/>
      <c r="G199" s="69" t="s">
        <v>300</v>
      </c>
      <c r="I199"/>
      <c r="J199"/>
      <c r="K199"/>
      <c r="L199"/>
      <c r="M199"/>
      <c r="P199"/>
    </row>
    <row r="200" spans="4:16">
      <c r="D200"/>
      <c r="E200"/>
      <c r="G200" s="69" t="s">
        <v>193</v>
      </c>
      <c r="I200"/>
      <c r="J200"/>
      <c r="K200"/>
      <c r="L200"/>
      <c r="M200"/>
      <c r="P200"/>
    </row>
    <row r="201" spans="4:16">
      <c r="D201"/>
      <c r="E201"/>
      <c r="G201" s="69" t="s">
        <v>194</v>
      </c>
      <c r="I201"/>
      <c r="J201"/>
      <c r="K201"/>
      <c r="L201"/>
      <c r="M201"/>
      <c r="P201"/>
    </row>
    <row r="202" spans="4:16">
      <c r="D202"/>
      <c r="E202"/>
      <c r="G202" s="69" t="s">
        <v>195</v>
      </c>
      <c r="I202"/>
      <c r="J202"/>
      <c r="K202"/>
      <c r="L202"/>
      <c r="M202"/>
      <c r="P202"/>
    </row>
    <row r="203" spans="4:16">
      <c r="D203"/>
      <c r="E203"/>
      <c r="G203" s="69" t="s">
        <v>294</v>
      </c>
      <c r="I203"/>
      <c r="J203"/>
      <c r="K203"/>
      <c r="L203"/>
      <c r="M203"/>
      <c r="P203"/>
    </row>
    <row r="204" spans="4:16">
      <c r="D204"/>
      <c r="E204"/>
      <c r="G204" s="69" t="s">
        <v>349</v>
      </c>
      <c r="I204"/>
      <c r="J204"/>
      <c r="K204"/>
      <c r="L204"/>
      <c r="M204"/>
      <c r="P204"/>
    </row>
    <row r="205" spans="4:16">
      <c r="D205"/>
      <c r="E205"/>
      <c r="G205" s="69" t="s">
        <v>273</v>
      </c>
      <c r="I205"/>
      <c r="J205"/>
      <c r="K205"/>
      <c r="L205"/>
      <c r="M205"/>
      <c r="P205"/>
    </row>
    <row r="206" spans="4:16">
      <c r="D206"/>
      <c r="E206"/>
      <c r="G206" s="69" t="s">
        <v>339</v>
      </c>
      <c r="I206"/>
      <c r="J206"/>
      <c r="K206"/>
      <c r="L206"/>
      <c r="M206"/>
      <c r="P206"/>
    </row>
    <row r="207" spans="4:16">
      <c r="D207"/>
      <c r="E207"/>
      <c r="G207" s="69" t="s">
        <v>196</v>
      </c>
      <c r="I207"/>
      <c r="J207"/>
      <c r="K207"/>
      <c r="L207"/>
      <c r="M207"/>
      <c r="P207"/>
    </row>
    <row r="208" spans="4:16">
      <c r="D208"/>
      <c r="E208"/>
      <c r="G208" s="69" t="s">
        <v>197</v>
      </c>
      <c r="I208"/>
      <c r="J208"/>
      <c r="K208"/>
      <c r="L208"/>
      <c r="M208"/>
      <c r="P208"/>
    </row>
    <row r="209" spans="4:16">
      <c r="D209"/>
      <c r="E209"/>
      <c r="G209" s="69" t="s">
        <v>198</v>
      </c>
      <c r="I209"/>
      <c r="J209"/>
      <c r="K209"/>
      <c r="L209"/>
      <c r="M209"/>
      <c r="P209"/>
    </row>
    <row r="210" spans="4:16">
      <c r="D210"/>
      <c r="E210"/>
      <c r="G210" s="69" t="s">
        <v>338</v>
      </c>
      <c r="I210"/>
      <c r="J210"/>
      <c r="K210"/>
      <c r="L210"/>
      <c r="M210"/>
      <c r="P210"/>
    </row>
    <row r="211" spans="4:16">
      <c r="D211"/>
      <c r="E211"/>
      <c r="G211" s="69" t="s">
        <v>199</v>
      </c>
      <c r="I211"/>
      <c r="J211"/>
      <c r="K211"/>
      <c r="L211"/>
      <c r="M211"/>
      <c r="P211"/>
    </row>
    <row r="212" spans="4:16">
      <c r="D212"/>
      <c r="E212"/>
      <c r="G212" s="69" t="s">
        <v>73</v>
      </c>
      <c r="I212"/>
      <c r="J212"/>
      <c r="K212"/>
      <c r="L212"/>
      <c r="M212"/>
      <c r="P212"/>
    </row>
    <row r="213" spans="4:16">
      <c r="D213"/>
      <c r="E213"/>
      <c r="G213" s="69" t="s">
        <v>200</v>
      </c>
      <c r="I213"/>
      <c r="J213"/>
      <c r="K213"/>
      <c r="L213"/>
      <c r="M213"/>
      <c r="P213"/>
    </row>
    <row r="214" spans="4:16">
      <c r="D214"/>
      <c r="E214"/>
      <c r="G214" s="69" t="s">
        <v>37</v>
      </c>
      <c r="I214"/>
      <c r="J214"/>
      <c r="K214"/>
      <c r="L214"/>
      <c r="M214"/>
      <c r="P214"/>
    </row>
    <row r="215" spans="4:16">
      <c r="D215"/>
      <c r="E215"/>
      <c r="G215" s="69" t="s">
        <v>46</v>
      </c>
      <c r="I215"/>
      <c r="J215"/>
      <c r="K215"/>
      <c r="L215"/>
      <c r="M215"/>
      <c r="P215"/>
    </row>
    <row r="216" spans="4:16">
      <c r="D216"/>
      <c r="E216"/>
      <c r="G216" s="69" t="s">
        <v>386</v>
      </c>
      <c r="I216"/>
      <c r="J216"/>
      <c r="K216"/>
      <c r="L216"/>
      <c r="M216"/>
      <c r="P216"/>
    </row>
    <row r="217" spans="4:16">
      <c r="D217"/>
      <c r="E217"/>
      <c r="G217" s="69" t="s">
        <v>201</v>
      </c>
      <c r="I217"/>
      <c r="J217"/>
      <c r="K217"/>
      <c r="L217"/>
      <c r="M217"/>
      <c r="P217"/>
    </row>
    <row r="218" spans="4:16">
      <c r="D218"/>
      <c r="E218"/>
      <c r="G218" s="69" t="s">
        <v>202</v>
      </c>
      <c r="I218"/>
      <c r="J218"/>
      <c r="K218"/>
      <c r="L218"/>
      <c r="M218"/>
      <c r="P218"/>
    </row>
    <row r="219" spans="4:16">
      <c r="D219"/>
      <c r="E219"/>
      <c r="G219" s="69" t="s">
        <v>203</v>
      </c>
      <c r="I219"/>
      <c r="J219"/>
      <c r="K219"/>
      <c r="L219"/>
      <c r="M219"/>
      <c r="P219"/>
    </row>
    <row r="220" spans="4:16">
      <c r="D220"/>
      <c r="E220"/>
      <c r="G220" s="69" t="s">
        <v>118</v>
      </c>
      <c r="I220"/>
      <c r="J220"/>
      <c r="K220"/>
      <c r="L220"/>
      <c r="M220"/>
      <c r="P220"/>
    </row>
    <row r="221" spans="4:16">
      <c r="D221"/>
      <c r="E221"/>
      <c r="G221" s="69" t="s">
        <v>66</v>
      </c>
      <c r="I221"/>
      <c r="J221"/>
      <c r="K221"/>
      <c r="L221"/>
      <c r="M221"/>
      <c r="P221"/>
    </row>
    <row r="222" spans="4:16">
      <c r="D222"/>
      <c r="E222"/>
      <c r="G222" s="100" t="s">
        <v>587</v>
      </c>
      <c r="I222"/>
      <c r="J222"/>
      <c r="K222"/>
      <c r="L222"/>
      <c r="M222"/>
      <c r="P222"/>
    </row>
    <row r="223" spans="4:16">
      <c r="D223"/>
      <c r="E223"/>
      <c r="G223" s="69" t="s">
        <v>395</v>
      </c>
      <c r="I223"/>
      <c r="J223"/>
      <c r="K223"/>
      <c r="L223"/>
      <c r="M223"/>
      <c r="P223"/>
    </row>
    <row r="224" spans="4:16">
      <c r="D224"/>
      <c r="E224"/>
      <c r="G224" s="69" t="s">
        <v>204</v>
      </c>
      <c r="I224"/>
      <c r="J224"/>
      <c r="K224"/>
      <c r="L224"/>
      <c r="M224"/>
      <c r="P224"/>
    </row>
    <row r="225" spans="4:16">
      <c r="D225"/>
      <c r="E225"/>
      <c r="G225" s="69" t="s">
        <v>474</v>
      </c>
      <c r="I225"/>
      <c r="J225"/>
      <c r="K225"/>
      <c r="L225"/>
      <c r="M225"/>
      <c r="P225"/>
    </row>
    <row r="226" spans="4:16">
      <c r="D226"/>
      <c r="E226"/>
      <c r="G226" s="69" t="s">
        <v>348</v>
      </c>
      <c r="I226"/>
      <c r="J226"/>
      <c r="K226"/>
      <c r="L226"/>
      <c r="M226"/>
      <c r="P226"/>
    </row>
    <row r="227" spans="4:16">
      <c r="D227"/>
      <c r="E227"/>
      <c r="G227" s="69" t="s">
        <v>58</v>
      </c>
      <c r="I227"/>
      <c r="J227"/>
      <c r="K227"/>
      <c r="L227"/>
      <c r="M227"/>
      <c r="P227"/>
    </row>
    <row r="228" spans="4:16">
      <c r="D228"/>
      <c r="E228"/>
      <c r="G228" s="69" t="s">
        <v>481</v>
      </c>
      <c r="I228"/>
      <c r="J228"/>
      <c r="K228"/>
      <c r="L228"/>
      <c r="M228"/>
      <c r="P228"/>
    </row>
    <row r="229" spans="4:16">
      <c r="D229"/>
      <c r="E229"/>
      <c r="G229" s="69" t="s">
        <v>468</v>
      </c>
      <c r="I229"/>
      <c r="J229"/>
      <c r="K229"/>
      <c r="L229"/>
      <c r="M229"/>
      <c r="P229"/>
    </row>
    <row r="230" spans="4:16">
      <c r="D230"/>
      <c r="E230"/>
      <c r="G230" s="69" t="s">
        <v>469</v>
      </c>
      <c r="I230"/>
      <c r="J230"/>
      <c r="K230"/>
      <c r="L230"/>
      <c r="M230"/>
      <c r="P230"/>
    </row>
    <row r="231" spans="4:16">
      <c r="D231"/>
      <c r="E231"/>
      <c r="G231" s="69" t="s">
        <v>488</v>
      </c>
      <c r="I231"/>
      <c r="J231"/>
      <c r="K231"/>
      <c r="L231"/>
      <c r="M231"/>
      <c r="P231"/>
    </row>
    <row r="232" spans="4:16">
      <c r="D232"/>
      <c r="E232"/>
      <c r="G232" s="69" t="s">
        <v>459</v>
      </c>
      <c r="I232"/>
      <c r="J232"/>
      <c r="K232"/>
      <c r="L232"/>
      <c r="M232"/>
      <c r="P232"/>
    </row>
    <row r="233" spans="4:16">
      <c r="D233"/>
      <c r="E233"/>
      <c r="G233" s="69" t="s">
        <v>460</v>
      </c>
      <c r="I233"/>
      <c r="J233"/>
      <c r="K233"/>
      <c r="L233"/>
      <c r="M233"/>
      <c r="P233"/>
    </row>
    <row r="234" spans="4:16">
      <c r="D234"/>
      <c r="E234"/>
      <c r="G234" s="69" t="s">
        <v>205</v>
      </c>
      <c r="I234"/>
      <c r="J234"/>
      <c r="K234"/>
      <c r="L234"/>
      <c r="M234"/>
      <c r="P234"/>
    </row>
    <row r="235" spans="4:16">
      <c r="D235"/>
      <c r="E235"/>
      <c r="G235" s="69" t="s">
        <v>205</v>
      </c>
      <c r="I235"/>
      <c r="J235"/>
      <c r="K235"/>
      <c r="L235"/>
      <c r="M235"/>
      <c r="P235"/>
    </row>
    <row r="236" spans="4:16">
      <c r="D236"/>
      <c r="E236"/>
      <c r="G236" s="69" t="s">
        <v>206</v>
      </c>
      <c r="I236"/>
      <c r="J236"/>
      <c r="K236"/>
      <c r="L236"/>
      <c r="M236"/>
      <c r="P236"/>
    </row>
    <row r="237" spans="4:16">
      <c r="D237"/>
      <c r="E237"/>
      <c r="G237" s="69" t="s">
        <v>114</v>
      </c>
      <c r="I237"/>
      <c r="J237"/>
      <c r="K237"/>
      <c r="L237"/>
      <c r="M237"/>
      <c r="P237"/>
    </row>
    <row r="238" spans="4:16">
      <c r="D238"/>
      <c r="E238"/>
      <c r="G238" s="69" t="s">
        <v>405</v>
      </c>
      <c r="I238"/>
      <c r="J238"/>
      <c r="K238"/>
      <c r="L238"/>
      <c r="M238"/>
      <c r="P238"/>
    </row>
    <row r="239" spans="4:16">
      <c r="D239"/>
      <c r="E239"/>
      <c r="G239" s="69" t="s">
        <v>295</v>
      </c>
      <c r="I239"/>
      <c r="J239"/>
      <c r="K239"/>
      <c r="L239"/>
      <c r="M239"/>
      <c r="P239"/>
    </row>
    <row r="240" spans="4:16">
      <c r="D240"/>
      <c r="E240"/>
      <c r="G240" s="69" t="s">
        <v>291</v>
      </c>
      <c r="I240"/>
      <c r="J240"/>
      <c r="K240"/>
      <c r="L240"/>
      <c r="M240"/>
      <c r="P240"/>
    </row>
    <row r="241" spans="4:16">
      <c r="D241"/>
      <c r="E241"/>
      <c r="G241" s="69" t="s">
        <v>482</v>
      </c>
      <c r="I241"/>
      <c r="J241"/>
      <c r="K241"/>
      <c r="L241"/>
      <c r="M241"/>
      <c r="P241"/>
    </row>
    <row r="242" spans="4:16">
      <c r="D242"/>
      <c r="E242"/>
      <c r="G242" s="69" t="s">
        <v>159</v>
      </c>
      <c r="I242"/>
      <c r="J242"/>
      <c r="K242"/>
      <c r="L242"/>
      <c r="M242"/>
      <c r="P242"/>
    </row>
    <row r="243" spans="4:16">
      <c r="D243"/>
      <c r="E243"/>
      <c r="G243" s="69" t="s">
        <v>207</v>
      </c>
      <c r="I243"/>
      <c r="J243"/>
      <c r="K243"/>
      <c r="L243"/>
      <c r="M243"/>
      <c r="P243"/>
    </row>
    <row r="244" spans="4:16">
      <c r="D244"/>
      <c r="E244"/>
      <c r="G244" s="69" t="s">
        <v>208</v>
      </c>
      <c r="I244"/>
      <c r="J244"/>
      <c r="K244"/>
      <c r="L244"/>
      <c r="M244"/>
      <c r="P244"/>
    </row>
    <row r="245" spans="4:16">
      <c r="D245"/>
      <c r="E245"/>
      <c r="G245" s="69" t="s">
        <v>296</v>
      </c>
      <c r="I245"/>
      <c r="J245"/>
      <c r="K245"/>
      <c r="L245"/>
      <c r="M245"/>
      <c r="P245"/>
    </row>
    <row r="246" spans="4:16">
      <c r="D246"/>
      <c r="E246"/>
      <c r="G246" s="69" t="s">
        <v>74</v>
      </c>
      <c r="I246"/>
      <c r="J246"/>
      <c r="K246"/>
      <c r="L246"/>
      <c r="M246"/>
      <c r="P246"/>
    </row>
    <row r="247" spans="4:16">
      <c r="D247"/>
      <c r="E247"/>
      <c r="G247" s="69" t="s">
        <v>297</v>
      </c>
      <c r="I247"/>
      <c r="J247"/>
      <c r="K247"/>
      <c r="L247"/>
      <c r="M247"/>
      <c r="P247"/>
    </row>
    <row r="248" spans="4:16">
      <c r="D248"/>
      <c r="E248"/>
      <c r="G248" s="69" t="s">
        <v>396</v>
      </c>
      <c r="I248"/>
      <c r="J248"/>
      <c r="K248"/>
      <c r="L248"/>
      <c r="M248"/>
      <c r="P248"/>
    </row>
    <row r="249" spans="4:16">
      <c r="D249"/>
      <c r="E249"/>
      <c r="G249" s="69" t="s">
        <v>111</v>
      </c>
      <c r="I249"/>
      <c r="J249"/>
      <c r="K249"/>
      <c r="L249"/>
      <c r="M249"/>
      <c r="P249"/>
    </row>
    <row r="250" spans="4:16">
      <c r="D250"/>
      <c r="E250"/>
      <c r="G250" s="69" t="s">
        <v>476</v>
      </c>
      <c r="I250"/>
      <c r="J250"/>
      <c r="K250"/>
      <c r="L250"/>
      <c r="M250"/>
      <c r="P250"/>
    </row>
    <row r="251" spans="4:16">
      <c r="D251"/>
      <c r="E251"/>
      <c r="G251" s="69" t="s">
        <v>342</v>
      </c>
      <c r="I251"/>
      <c r="J251"/>
      <c r="K251"/>
      <c r="L251"/>
      <c r="M251"/>
      <c r="P251"/>
    </row>
    <row r="252" spans="4:16">
      <c r="D252"/>
      <c r="E252"/>
      <c r="G252" s="69" t="s">
        <v>365</v>
      </c>
      <c r="I252"/>
      <c r="J252"/>
      <c r="K252"/>
      <c r="L252"/>
      <c r="M252"/>
      <c r="P252"/>
    </row>
    <row r="253" spans="4:16">
      <c r="D253"/>
      <c r="E253"/>
      <c r="G253" s="69" t="s">
        <v>364</v>
      </c>
      <c r="I253"/>
      <c r="J253"/>
      <c r="K253"/>
      <c r="L253"/>
      <c r="M253"/>
      <c r="P253"/>
    </row>
    <row r="254" spans="4:16">
      <c r="D254"/>
      <c r="E254"/>
      <c r="G254" s="69" t="s">
        <v>209</v>
      </c>
      <c r="I254"/>
      <c r="J254"/>
      <c r="K254"/>
      <c r="L254"/>
      <c r="M254"/>
      <c r="P254"/>
    </row>
    <row r="255" spans="4:16">
      <c r="D255"/>
      <c r="E255"/>
      <c r="G255" s="69" t="s">
        <v>210</v>
      </c>
      <c r="I255"/>
      <c r="J255"/>
      <c r="K255"/>
      <c r="L255"/>
      <c r="M255"/>
      <c r="P255"/>
    </row>
    <row r="256" spans="4:16">
      <c r="D256"/>
      <c r="E256"/>
      <c r="G256" s="69" t="s">
        <v>211</v>
      </c>
      <c r="I256"/>
      <c r="J256"/>
      <c r="K256"/>
      <c r="L256"/>
      <c r="M256"/>
      <c r="P256"/>
    </row>
    <row r="257" spans="4:16">
      <c r="D257"/>
      <c r="E257"/>
      <c r="G257" s="69" t="s">
        <v>315</v>
      </c>
      <c r="I257"/>
      <c r="J257"/>
      <c r="K257"/>
      <c r="L257"/>
      <c r="M257"/>
      <c r="P257"/>
    </row>
    <row r="258" spans="4:16">
      <c r="D258"/>
      <c r="E258"/>
      <c r="G258" s="69" t="s">
        <v>313</v>
      </c>
      <c r="I258"/>
      <c r="J258"/>
      <c r="K258"/>
      <c r="L258"/>
      <c r="M258"/>
      <c r="P258"/>
    </row>
    <row r="259" spans="4:16">
      <c r="D259"/>
      <c r="E259"/>
      <c r="G259" s="69" t="s">
        <v>314</v>
      </c>
      <c r="I259"/>
      <c r="J259"/>
      <c r="K259"/>
      <c r="L259"/>
      <c r="M259"/>
      <c r="P259"/>
    </row>
    <row r="260" spans="4:16">
      <c r="D260"/>
      <c r="E260"/>
      <c r="G260" s="69" t="s">
        <v>160</v>
      </c>
      <c r="I260"/>
      <c r="J260"/>
      <c r="K260"/>
      <c r="L260"/>
      <c r="M260"/>
      <c r="P260"/>
    </row>
    <row r="261" spans="4:16">
      <c r="D261"/>
      <c r="E261"/>
      <c r="G261" s="69" t="s">
        <v>69</v>
      </c>
      <c r="I261"/>
      <c r="J261"/>
      <c r="K261"/>
      <c r="L261"/>
      <c r="M261"/>
      <c r="P261"/>
    </row>
    <row r="262" spans="4:16">
      <c r="D262"/>
      <c r="E262"/>
      <c r="G262" s="69" t="s">
        <v>212</v>
      </c>
      <c r="I262"/>
      <c r="J262"/>
      <c r="K262"/>
      <c r="L262"/>
      <c r="M262"/>
      <c r="P262"/>
    </row>
    <row r="263" spans="4:16">
      <c r="D263"/>
      <c r="E263"/>
      <c r="G263" s="69" t="s">
        <v>316</v>
      </c>
      <c r="I263"/>
      <c r="J263"/>
      <c r="K263"/>
      <c r="L263"/>
      <c r="M263"/>
      <c r="P263"/>
    </row>
    <row r="264" spans="4:16">
      <c r="D264"/>
      <c r="E264"/>
      <c r="G264" s="69" t="s">
        <v>389</v>
      </c>
      <c r="I264"/>
      <c r="J264"/>
      <c r="K264"/>
      <c r="L264"/>
      <c r="M264"/>
      <c r="P264"/>
    </row>
    <row r="265" spans="4:16">
      <c r="D265"/>
      <c r="E265"/>
      <c r="G265" s="69" t="s">
        <v>310</v>
      </c>
      <c r="I265"/>
      <c r="J265"/>
      <c r="K265"/>
      <c r="L265"/>
      <c r="M265"/>
      <c r="P265"/>
    </row>
    <row r="266" spans="4:16">
      <c r="D266"/>
      <c r="E266"/>
      <c r="G266" s="69" t="s">
        <v>307</v>
      </c>
      <c r="I266"/>
      <c r="J266"/>
      <c r="K266"/>
      <c r="L266"/>
      <c r="M266"/>
      <c r="P266"/>
    </row>
    <row r="267" spans="4:16">
      <c r="D267"/>
      <c r="E267"/>
      <c r="G267" s="69" t="s">
        <v>213</v>
      </c>
      <c r="I267"/>
      <c r="J267"/>
      <c r="K267"/>
      <c r="L267"/>
      <c r="M267"/>
      <c r="P267"/>
    </row>
    <row r="268" spans="4:16">
      <c r="D268"/>
      <c r="E268"/>
      <c r="G268" s="69" t="s">
        <v>49</v>
      </c>
      <c r="I268"/>
      <c r="J268"/>
      <c r="K268"/>
      <c r="L268"/>
      <c r="M268"/>
      <c r="P268"/>
    </row>
    <row r="269" spans="4:16">
      <c r="D269"/>
      <c r="E269"/>
      <c r="G269" s="69" t="s">
        <v>302</v>
      </c>
      <c r="I269"/>
      <c r="J269"/>
      <c r="K269"/>
      <c r="L269"/>
      <c r="M269"/>
      <c r="P269"/>
    </row>
    <row r="270" spans="4:16">
      <c r="D270"/>
      <c r="E270"/>
      <c r="G270" s="69" t="s">
        <v>120</v>
      </c>
      <c r="I270"/>
      <c r="J270"/>
      <c r="K270"/>
      <c r="L270"/>
      <c r="M270"/>
      <c r="P270"/>
    </row>
    <row r="271" spans="4:16">
      <c r="D271"/>
      <c r="E271"/>
      <c r="G271" s="69" t="s">
        <v>214</v>
      </c>
      <c r="I271"/>
      <c r="J271"/>
      <c r="K271"/>
      <c r="L271"/>
      <c r="M271"/>
      <c r="P271"/>
    </row>
    <row r="272" spans="4:16">
      <c r="D272"/>
      <c r="E272"/>
      <c r="G272" s="69" t="s">
        <v>65</v>
      </c>
      <c r="I272"/>
      <c r="J272"/>
      <c r="K272"/>
      <c r="L272"/>
      <c r="M272"/>
      <c r="P272"/>
    </row>
    <row r="273" spans="4:16">
      <c r="D273"/>
      <c r="E273"/>
      <c r="G273" s="69" t="s">
        <v>311</v>
      </c>
      <c r="I273"/>
      <c r="J273"/>
      <c r="K273"/>
      <c r="L273"/>
      <c r="M273"/>
      <c r="P273"/>
    </row>
    <row r="274" spans="4:16">
      <c r="D274"/>
      <c r="E274"/>
      <c r="G274" s="69" t="s">
        <v>215</v>
      </c>
      <c r="I274"/>
      <c r="J274"/>
      <c r="K274"/>
      <c r="L274"/>
      <c r="M274"/>
      <c r="P274"/>
    </row>
    <row r="275" spans="4:16">
      <c r="D275"/>
      <c r="E275"/>
      <c r="G275" s="69" t="s">
        <v>216</v>
      </c>
      <c r="I275"/>
      <c r="J275"/>
      <c r="K275"/>
      <c r="L275"/>
      <c r="M275"/>
      <c r="P275"/>
    </row>
    <row r="276" spans="4:16">
      <c r="D276"/>
      <c r="E276"/>
      <c r="G276" s="69" t="s">
        <v>64</v>
      </c>
      <c r="I276"/>
      <c r="J276"/>
      <c r="K276"/>
      <c r="L276"/>
      <c r="M276"/>
      <c r="P276"/>
    </row>
    <row r="277" spans="4:16">
      <c r="D277"/>
      <c r="E277"/>
      <c r="G277" s="69" t="s">
        <v>217</v>
      </c>
      <c r="I277"/>
      <c r="J277"/>
      <c r="K277"/>
      <c r="L277"/>
      <c r="M277"/>
      <c r="P277"/>
    </row>
    <row r="278" spans="4:16">
      <c r="D278"/>
      <c r="E278"/>
      <c r="G278" s="69" t="s">
        <v>115</v>
      </c>
      <c r="I278"/>
      <c r="J278"/>
      <c r="K278"/>
      <c r="L278"/>
      <c r="M278"/>
      <c r="P278"/>
    </row>
    <row r="279" spans="4:16">
      <c r="D279"/>
      <c r="E279"/>
      <c r="G279" s="69" t="s">
        <v>496</v>
      </c>
      <c r="I279"/>
      <c r="J279"/>
      <c r="K279"/>
      <c r="L279"/>
      <c r="M279"/>
      <c r="P279"/>
    </row>
    <row r="280" spans="4:16">
      <c r="D280"/>
      <c r="E280"/>
      <c r="G280" s="69" t="s">
        <v>401</v>
      </c>
      <c r="I280"/>
      <c r="J280"/>
      <c r="K280"/>
      <c r="L280"/>
      <c r="M280"/>
      <c r="P280"/>
    </row>
    <row r="281" spans="4:16">
      <c r="D281"/>
      <c r="E281"/>
      <c r="G281" s="69" t="s">
        <v>29</v>
      </c>
      <c r="I281"/>
      <c r="J281"/>
      <c r="K281"/>
      <c r="L281"/>
      <c r="M281"/>
      <c r="P281"/>
    </row>
    <row r="282" spans="4:16">
      <c r="D282"/>
      <c r="E282"/>
      <c r="G282" s="69" t="s">
        <v>218</v>
      </c>
      <c r="I282"/>
      <c r="J282"/>
      <c r="K282"/>
      <c r="L282"/>
      <c r="M282"/>
      <c r="P282"/>
    </row>
    <row r="283" spans="4:16">
      <c r="D283"/>
      <c r="E283"/>
      <c r="G283" s="69" t="s">
        <v>327</v>
      </c>
      <c r="I283"/>
      <c r="J283"/>
      <c r="K283"/>
      <c r="L283"/>
      <c r="M283"/>
      <c r="P283"/>
    </row>
    <row r="284" spans="4:16">
      <c r="D284"/>
      <c r="E284"/>
      <c r="G284" s="69" t="s">
        <v>219</v>
      </c>
      <c r="I284"/>
      <c r="J284"/>
      <c r="K284"/>
      <c r="L284"/>
      <c r="M284"/>
      <c r="P284"/>
    </row>
    <row r="285" spans="4:16">
      <c r="D285"/>
      <c r="E285"/>
      <c r="G285" s="69" t="s">
        <v>56</v>
      </c>
      <c r="I285"/>
      <c r="J285"/>
      <c r="K285"/>
      <c r="L285"/>
      <c r="M285"/>
      <c r="P285"/>
    </row>
    <row r="286" spans="4:16">
      <c r="D286"/>
      <c r="E286"/>
      <c r="G286" s="69" t="s">
        <v>157</v>
      </c>
      <c r="I286"/>
      <c r="J286"/>
      <c r="K286"/>
      <c r="L286"/>
      <c r="M286"/>
      <c r="P286"/>
    </row>
    <row r="287" spans="4:16">
      <c r="D287"/>
      <c r="E287"/>
      <c r="G287" s="69" t="s">
        <v>397</v>
      </c>
      <c r="I287"/>
      <c r="J287"/>
      <c r="K287"/>
      <c r="L287"/>
      <c r="M287"/>
      <c r="P287"/>
    </row>
    <row r="288" spans="4:16">
      <c r="D288"/>
      <c r="E288"/>
      <c r="G288" s="69" t="s">
        <v>457</v>
      </c>
      <c r="I288"/>
      <c r="J288"/>
      <c r="K288"/>
      <c r="L288"/>
      <c r="M288"/>
      <c r="P288"/>
    </row>
    <row r="289" spans="4:16">
      <c r="D289"/>
      <c r="E289"/>
      <c r="G289" s="69" t="s">
        <v>220</v>
      </c>
      <c r="I289"/>
      <c r="J289"/>
      <c r="K289"/>
      <c r="L289"/>
      <c r="M289"/>
      <c r="P289"/>
    </row>
    <row r="290" spans="4:16">
      <c r="D290"/>
      <c r="E290"/>
      <c r="G290" s="69" t="s">
        <v>158</v>
      </c>
      <c r="I290"/>
      <c r="J290"/>
      <c r="K290"/>
      <c r="L290"/>
      <c r="M290"/>
      <c r="P290"/>
    </row>
    <row r="291" spans="4:16">
      <c r="D291"/>
      <c r="E291"/>
      <c r="G291" s="69" t="s">
        <v>467</v>
      </c>
      <c r="I291"/>
      <c r="J291"/>
      <c r="K291"/>
      <c r="L291"/>
      <c r="M291"/>
      <c r="P291"/>
    </row>
    <row r="292" spans="4:16">
      <c r="D292"/>
      <c r="E292"/>
      <c r="G292" s="69" t="s">
        <v>303</v>
      </c>
      <c r="I292"/>
      <c r="J292"/>
      <c r="K292"/>
      <c r="L292"/>
      <c r="M292"/>
      <c r="P292"/>
    </row>
    <row r="293" spans="4:16">
      <c r="D293"/>
      <c r="E293"/>
      <c r="G293" s="69" t="s">
        <v>221</v>
      </c>
      <c r="I293"/>
      <c r="J293"/>
      <c r="K293"/>
      <c r="L293"/>
      <c r="M293"/>
      <c r="P293"/>
    </row>
    <row r="294" spans="4:16">
      <c r="D294"/>
      <c r="E294"/>
      <c r="G294" s="69" t="s">
        <v>306</v>
      </c>
      <c r="I294"/>
      <c r="J294"/>
      <c r="K294"/>
      <c r="L294"/>
      <c r="M294"/>
      <c r="P294"/>
    </row>
    <row r="295" spans="4:16">
      <c r="D295"/>
      <c r="E295"/>
      <c r="G295" s="69" t="s">
        <v>299</v>
      </c>
      <c r="I295"/>
      <c r="J295"/>
      <c r="K295"/>
      <c r="L295"/>
      <c r="M295"/>
      <c r="P295"/>
    </row>
    <row r="296" spans="4:16">
      <c r="D296"/>
      <c r="E296"/>
      <c r="G296" s="69" t="s">
        <v>222</v>
      </c>
      <c r="I296"/>
      <c r="J296"/>
      <c r="K296"/>
      <c r="L296"/>
      <c r="M296"/>
      <c r="P296"/>
    </row>
    <row r="297" spans="4:16">
      <c r="D297"/>
      <c r="E297"/>
      <c r="G297" s="69" t="s">
        <v>27</v>
      </c>
      <c r="I297"/>
      <c r="J297"/>
      <c r="K297"/>
      <c r="L297"/>
      <c r="M297"/>
      <c r="P297"/>
    </row>
    <row r="298" spans="4:16">
      <c r="D298"/>
      <c r="E298"/>
      <c r="G298" s="69" t="s">
        <v>336</v>
      </c>
      <c r="I298"/>
      <c r="J298"/>
      <c r="K298"/>
      <c r="L298"/>
      <c r="M298"/>
      <c r="P298"/>
    </row>
    <row r="299" spans="4:16">
      <c r="D299"/>
      <c r="E299"/>
      <c r="G299" s="69" t="s">
        <v>70</v>
      </c>
      <c r="I299"/>
      <c r="J299"/>
      <c r="K299"/>
      <c r="L299"/>
      <c r="M299"/>
      <c r="P299"/>
    </row>
    <row r="300" spans="4:16">
      <c r="D300"/>
      <c r="E300"/>
      <c r="G300" s="69" t="s">
        <v>333</v>
      </c>
      <c r="I300"/>
      <c r="J300"/>
      <c r="K300"/>
      <c r="L300"/>
      <c r="M300"/>
      <c r="P300"/>
    </row>
    <row r="301" spans="4:16">
      <c r="D301"/>
      <c r="E301"/>
      <c r="G301" s="69" t="s">
        <v>54</v>
      </c>
      <c r="I301"/>
      <c r="J301"/>
      <c r="K301"/>
      <c r="L301"/>
      <c r="M301"/>
      <c r="P301"/>
    </row>
    <row r="302" spans="4:16">
      <c r="D302"/>
      <c r="E302"/>
      <c r="G302" s="69" t="s">
        <v>61</v>
      </c>
      <c r="I302"/>
      <c r="J302"/>
      <c r="K302"/>
      <c r="L302"/>
      <c r="M302"/>
      <c r="P302"/>
    </row>
    <row r="303" spans="4:16">
      <c r="D303"/>
      <c r="E303"/>
      <c r="G303" s="69" t="s">
        <v>223</v>
      </c>
      <c r="I303"/>
      <c r="J303"/>
      <c r="K303"/>
      <c r="L303"/>
      <c r="M303"/>
      <c r="P303"/>
    </row>
    <row r="304" spans="4:16">
      <c r="D304"/>
      <c r="E304"/>
      <c r="G304" s="69" t="s">
        <v>326</v>
      </c>
      <c r="I304"/>
      <c r="J304"/>
      <c r="K304"/>
      <c r="L304"/>
      <c r="M304"/>
      <c r="P304"/>
    </row>
    <row r="305" spans="4:16">
      <c r="D305"/>
      <c r="E305"/>
      <c r="G305" s="69" t="s">
        <v>366</v>
      </c>
      <c r="I305"/>
      <c r="J305"/>
      <c r="K305"/>
      <c r="L305"/>
      <c r="M305"/>
      <c r="P305"/>
    </row>
    <row r="306" spans="4:16">
      <c r="D306"/>
      <c r="E306"/>
      <c r="G306" s="69" t="s">
        <v>298</v>
      </c>
      <c r="I306"/>
      <c r="J306"/>
      <c r="K306"/>
      <c r="L306"/>
      <c r="M306"/>
      <c r="P306"/>
    </row>
    <row r="307" spans="4:16">
      <c r="D307"/>
      <c r="E307"/>
      <c r="G307" s="69" t="s">
        <v>25</v>
      </c>
      <c r="I307"/>
      <c r="J307"/>
      <c r="K307"/>
      <c r="L307"/>
      <c r="M307"/>
      <c r="P307"/>
    </row>
    <row r="308" spans="4:16">
      <c r="D308"/>
      <c r="E308"/>
      <c r="G308" s="69" t="s">
        <v>224</v>
      </c>
      <c r="I308"/>
      <c r="J308"/>
      <c r="K308"/>
      <c r="L308"/>
      <c r="M308"/>
      <c r="P308"/>
    </row>
    <row r="309" spans="4:16">
      <c r="D309"/>
      <c r="E309"/>
      <c r="G309" s="69" t="s">
        <v>224</v>
      </c>
      <c r="I309"/>
      <c r="J309"/>
      <c r="K309"/>
      <c r="L309"/>
      <c r="M309"/>
      <c r="P309"/>
    </row>
    <row r="310" spans="4:16">
      <c r="D310"/>
      <c r="E310"/>
      <c r="G310" s="69" t="s">
        <v>371</v>
      </c>
      <c r="I310"/>
      <c r="J310"/>
      <c r="K310"/>
      <c r="L310"/>
      <c r="M310"/>
      <c r="P310"/>
    </row>
    <row r="311" spans="4:16">
      <c r="D311"/>
      <c r="E311"/>
      <c r="G311" s="69" t="s">
        <v>372</v>
      </c>
      <c r="I311"/>
      <c r="J311"/>
      <c r="K311"/>
      <c r="L311"/>
      <c r="M311"/>
      <c r="P311"/>
    </row>
    <row r="312" spans="4:16">
      <c r="D312"/>
      <c r="E312"/>
      <c r="G312" s="69" t="s">
        <v>282</v>
      </c>
      <c r="I312"/>
      <c r="J312"/>
      <c r="K312"/>
      <c r="L312"/>
      <c r="M312"/>
      <c r="P312"/>
    </row>
    <row r="313" spans="4:16">
      <c r="D313"/>
      <c r="E313"/>
      <c r="G313" s="69" t="s">
        <v>225</v>
      </c>
      <c r="I313"/>
      <c r="J313"/>
      <c r="K313"/>
      <c r="L313"/>
      <c r="M313"/>
      <c r="P313"/>
    </row>
    <row r="314" spans="4:16">
      <c r="D314"/>
      <c r="E314"/>
      <c r="G314" s="69" t="s">
        <v>57</v>
      </c>
      <c r="I314"/>
      <c r="J314"/>
      <c r="K314"/>
      <c r="L314"/>
      <c r="M314"/>
      <c r="P314"/>
    </row>
    <row r="315" spans="4:16">
      <c r="D315"/>
      <c r="E315"/>
      <c r="G315" s="69" t="s">
        <v>317</v>
      </c>
      <c r="I315"/>
      <c r="J315"/>
      <c r="K315"/>
      <c r="L315"/>
      <c r="M315"/>
      <c r="P315"/>
    </row>
    <row r="316" spans="4:16">
      <c r="D316"/>
      <c r="E316"/>
      <c r="G316" s="69" t="s">
        <v>363</v>
      </c>
      <c r="I316"/>
      <c r="J316"/>
      <c r="K316"/>
      <c r="L316"/>
      <c r="M316"/>
      <c r="P316"/>
    </row>
    <row r="317" spans="4:16">
      <c r="D317"/>
      <c r="E317"/>
      <c r="G317" s="69" t="s">
        <v>226</v>
      </c>
      <c r="I317"/>
      <c r="J317"/>
      <c r="K317"/>
      <c r="L317"/>
      <c r="M317"/>
      <c r="P317"/>
    </row>
    <row r="318" spans="4:16">
      <c r="D318"/>
      <c r="E318"/>
      <c r="G318" s="69" t="s">
        <v>62</v>
      </c>
      <c r="I318"/>
      <c r="J318"/>
      <c r="K318"/>
      <c r="L318"/>
      <c r="M318"/>
      <c r="P318"/>
    </row>
    <row r="319" spans="4:16">
      <c r="D319"/>
      <c r="E319"/>
      <c r="G319" s="69" t="s">
        <v>28</v>
      </c>
      <c r="I319"/>
      <c r="J319"/>
      <c r="K319"/>
      <c r="L319"/>
      <c r="M319"/>
      <c r="P319"/>
    </row>
    <row r="320" spans="4:16">
      <c r="D320"/>
      <c r="E320"/>
      <c r="G320" s="69" t="s">
        <v>227</v>
      </c>
      <c r="I320"/>
      <c r="J320"/>
      <c r="K320"/>
      <c r="L320"/>
      <c r="M320"/>
      <c r="P320"/>
    </row>
    <row r="321" spans="4:16">
      <c r="D321"/>
      <c r="E321"/>
      <c r="G321" s="69" t="s">
        <v>452</v>
      </c>
      <c r="I321"/>
      <c r="J321"/>
      <c r="K321"/>
      <c r="L321"/>
      <c r="M321"/>
      <c r="P321"/>
    </row>
    <row r="322" spans="4:16">
      <c r="D322"/>
      <c r="E322"/>
      <c r="G322" s="69" t="s">
        <v>34</v>
      </c>
      <c r="I322"/>
      <c r="J322"/>
      <c r="K322"/>
      <c r="L322"/>
      <c r="M322"/>
      <c r="P322"/>
    </row>
    <row r="323" spans="4:16">
      <c r="D323"/>
      <c r="E323"/>
      <c r="G323" s="69" t="s">
        <v>329</v>
      </c>
      <c r="I323"/>
      <c r="J323"/>
      <c r="K323"/>
      <c r="L323"/>
      <c r="M323"/>
      <c r="P323"/>
    </row>
    <row r="324" spans="4:16">
      <c r="D324"/>
      <c r="E324"/>
      <c r="G324" s="69" t="s">
        <v>228</v>
      </c>
      <c r="I324"/>
      <c r="J324"/>
      <c r="K324"/>
      <c r="L324"/>
      <c r="M324"/>
      <c r="P324"/>
    </row>
    <row r="325" spans="4:16">
      <c r="D325"/>
      <c r="E325"/>
      <c r="G325" s="69" t="s">
        <v>461</v>
      </c>
      <c r="I325"/>
      <c r="J325"/>
      <c r="K325"/>
      <c r="L325"/>
      <c r="M325"/>
      <c r="P325"/>
    </row>
    <row r="326" spans="4:16">
      <c r="D326"/>
      <c r="E326"/>
      <c r="G326" s="69" t="s">
        <v>229</v>
      </c>
      <c r="I326"/>
      <c r="J326"/>
      <c r="K326"/>
      <c r="L326"/>
      <c r="M326"/>
      <c r="P326"/>
    </row>
    <row r="327" spans="4:16">
      <c r="D327"/>
      <c r="E327"/>
      <c r="G327" s="69" t="s">
        <v>110</v>
      </c>
      <c r="I327"/>
      <c r="J327"/>
      <c r="K327"/>
      <c r="L327"/>
      <c r="M327"/>
      <c r="P327"/>
    </row>
    <row r="328" spans="4:16">
      <c r="D328"/>
      <c r="E328"/>
      <c r="G328" s="69" t="s">
        <v>346</v>
      </c>
      <c r="I328"/>
      <c r="J328"/>
      <c r="K328"/>
      <c r="L328"/>
      <c r="M328"/>
      <c r="P328"/>
    </row>
    <row r="329" spans="4:16">
      <c r="D329"/>
      <c r="E329"/>
      <c r="G329" s="69" t="s">
        <v>398</v>
      </c>
      <c r="I329"/>
      <c r="J329"/>
      <c r="K329"/>
      <c r="L329"/>
      <c r="M329"/>
      <c r="P329"/>
    </row>
    <row r="330" spans="4:16">
      <c r="D330"/>
      <c r="E330"/>
      <c r="G330" s="69" t="s">
        <v>347</v>
      </c>
      <c r="I330"/>
      <c r="J330"/>
      <c r="K330"/>
      <c r="L330"/>
      <c r="M330"/>
      <c r="P330"/>
    </row>
    <row r="331" spans="4:16">
      <c r="D331"/>
      <c r="E331"/>
      <c r="G331" s="69" t="s">
        <v>454</v>
      </c>
      <c r="I331"/>
      <c r="J331"/>
      <c r="K331"/>
      <c r="L331"/>
      <c r="M331"/>
      <c r="P331"/>
    </row>
    <row r="332" spans="4:16">
      <c r="D332"/>
      <c r="E332"/>
      <c r="G332" s="69" t="s">
        <v>455</v>
      </c>
      <c r="I332"/>
      <c r="J332"/>
      <c r="K332"/>
      <c r="L332"/>
      <c r="M332"/>
      <c r="P332"/>
    </row>
    <row r="333" spans="4:16">
      <c r="D333"/>
      <c r="E333"/>
      <c r="G333" s="69" t="s">
        <v>230</v>
      </c>
      <c r="I333"/>
      <c r="J333"/>
      <c r="K333"/>
      <c r="L333"/>
      <c r="M333"/>
      <c r="P333"/>
    </row>
    <row r="334" spans="4:16">
      <c r="D334"/>
      <c r="E334"/>
      <c r="G334" s="69" t="s">
        <v>458</v>
      </c>
      <c r="I334"/>
      <c r="J334"/>
      <c r="K334"/>
      <c r="L334"/>
      <c r="M334"/>
      <c r="P334"/>
    </row>
    <row r="335" spans="4:16">
      <c r="D335"/>
      <c r="E335"/>
      <c r="G335" s="69" t="s">
        <v>231</v>
      </c>
      <c r="I335"/>
      <c r="J335"/>
      <c r="K335"/>
      <c r="L335"/>
      <c r="M335"/>
      <c r="P335"/>
    </row>
    <row r="336" spans="4:16">
      <c r="D336"/>
      <c r="E336"/>
      <c r="G336" s="69" t="s">
        <v>232</v>
      </c>
      <c r="I336"/>
      <c r="J336"/>
      <c r="K336"/>
      <c r="L336"/>
      <c r="M336"/>
      <c r="P336"/>
    </row>
    <row r="337" spans="4:16">
      <c r="D337"/>
      <c r="E337"/>
      <c r="G337" s="69" t="s">
        <v>233</v>
      </c>
      <c r="I337"/>
      <c r="J337"/>
      <c r="K337"/>
      <c r="L337"/>
      <c r="M337"/>
      <c r="P337"/>
    </row>
    <row r="338" spans="4:16">
      <c r="D338"/>
      <c r="E338"/>
      <c r="G338" s="69" t="s">
        <v>234</v>
      </c>
      <c r="I338"/>
      <c r="J338"/>
      <c r="K338"/>
      <c r="L338"/>
      <c r="M338"/>
      <c r="P338"/>
    </row>
    <row r="339" spans="4:16">
      <c r="D339"/>
      <c r="E339"/>
      <c r="G339" s="69" t="s">
        <v>235</v>
      </c>
      <c r="I339"/>
      <c r="J339"/>
      <c r="K339"/>
      <c r="L339"/>
      <c r="M339"/>
      <c r="P339"/>
    </row>
    <row r="340" spans="4:16">
      <c r="D340"/>
      <c r="E340"/>
      <c r="G340" s="69" t="s">
        <v>236</v>
      </c>
      <c r="I340"/>
      <c r="J340"/>
      <c r="K340"/>
      <c r="L340"/>
      <c r="M340"/>
      <c r="P340"/>
    </row>
    <row r="341" spans="4:16">
      <c r="D341"/>
      <c r="E341"/>
      <c r="G341" s="69" t="s">
        <v>286</v>
      </c>
      <c r="I341"/>
      <c r="J341"/>
      <c r="K341"/>
      <c r="L341"/>
      <c r="M341"/>
      <c r="P341"/>
    </row>
    <row r="342" spans="4:16">
      <c r="D342"/>
      <c r="E342"/>
      <c r="G342" s="69" t="s">
        <v>237</v>
      </c>
      <c r="I342"/>
      <c r="J342"/>
      <c r="K342"/>
      <c r="L342"/>
      <c r="M342"/>
      <c r="P342"/>
    </row>
    <row r="343" spans="4:16">
      <c r="D343"/>
      <c r="E343"/>
      <c r="G343" s="69" t="s">
        <v>323</v>
      </c>
      <c r="I343"/>
      <c r="J343"/>
      <c r="K343"/>
      <c r="L343"/>
      <c r="M343"/>
      <c r="P343"/>
    </row>
    <row r="344" spans="4:16">
      <c r="D344"/>
      <c r="E344"/>
      <c r="G344" s="69" t="s">
        <v>238</v>
      </c>
      <c r="I344"/>
      <c r="J344"/>
      <c r="K344"/>
      <c r="L344"/>
      <c r="M344"/>
      <c r="P344"/>
    </row>
    <row r="345" spans="4:16">
      <c r="D345"/>
      <c r="E345"/>
      <c r="G345" s="69" t="s">
        <v>320</v>
      </c>
      <c r="I345"/>
      <c r="J345"/>
      <c r="K345"/>
      <c r="L345"/>
      <c r="M345"/>
      <c r="P345"/>
    </row>
    <row r="346" spans="4:16">
      <c r="D346"/>
      <c r="E346"/>
      <c r="G346" s="69" t="s">
        <v>324</v>
      </c>
      <c r="I346"/>
      <c r="J346"/>
      <c r="K346"/>
      <c r="L346"/>
      <c r="M346"/>
      <c r="P346"/>
    </row>
    <row r="347" spans="4:16">
      <c r="D347"/>
      <c r="E347"/>
      <c r="G347" s="69" t="s">
        <v>322</v>
      </c>
      <c r="I347"/>
      <c r="J347"/>
      <c r="K347"/>
      <c r="L347"/>
      <c r="M347"/>
      <c r="P347"/>
    </row>
    <row r="348" spans="4:16">
      <c r="D348"/>
      <c r="E348"/>
      <c r="G348" s="69" t="s">
        <v>321</v>
      </c>
      <c r="I348"/>
      <c r="J348"/>
      <c r="K348"/>
      <c r="L348"/>
      <c r="M348"/>
      <c r="P348"/>
    </row>
    <row r="349" spans="4:16">
      <c r="D349"/>
      <c r="E349"/>
      <c r="G349" s="69" t="s">
        <v>274</v>
      </c>
      <c r="I349"/>
      <c r="J349"/>
      <c r="K349"/>
      <c r="L349"/>
      <c r="M349"/>
      <c r="P349"/>
    </row>
    <row r="350" spans="4:16">
      <c r="D350"/>
      <c r="E350"/>
      <c r="G350" s="69" t="s">
        <v>390</v>
      </c>
      <c r="I350"/>
      <c r="J350"/>
      <c r="K350"/>
      <c r="L350"/>
      <c r="M350"/>
      <c r="P350"/>
    </row>
    <row r="351" spans="4:16">
      <c r="D351"/>
      <c r="E351"/>
      <c r="G351" s="69" t="s">
        <v>116</v>
      </c>
      <c r="I351"/>
      <c r="J351"/>
      <c r="K351"/>
      <c r="L351"/>
      <c r="M351"/>
      <c r="P351"/>
    </row>
    <row r="352" spans="4:16">
      <c r="D352"/>
      <c r="E352"/>
      <c r="G352" s="69" t="s">
        <v>239</v>
      </c>
      <c r="I352"/>
      <c r="J352"/>
      <c r="K352"/>
      <c r="L352"/>
      <c r="M352"/>
      <c r="P352"/>
    </row>
    <row r="353" spans="4:16">
      <c r="D353"/>
      <c r="E353"/>
      <c r="G353" s="69" t="s">
        <v>240</v>
      </c>
      <c r="I353"/>
      <c r="J353"/>
      <c r="K353"/>
      <c r="L353"/>
      <c r="M353"/>
      <c r="P353"/>
    </row>
    <row r="354" spans="4:16">
      <c r="D354"/>
      <c r="E354"/>
      <c r="G354" s="69" t="s">
        <v>241</v>
      </c>
      <c r="I354"/>
      <c r="J354"/>
      <c r="K354"/>
      <c r="L354"/>
      <c r="M354"/>
      <c r="P354"/>
    </row>
    <row r="355" spans="4:16">
      <c r="D355"/>
      <c r="E355"/>
      <c r="G355" s="69" t="s">
        <v>26</v>
      </c>
      <c r="I355"/>
      <c r="J355"/>
      <c r="K355"/>
      <c r="L355"/>
      <c r="M355"/>
      <c r="P355"/>
    </row>
    <row r="356" spans="4:16">
      <c r="D356"/>
      <c r="E356"/>
      <c r="G356" s="69" t="s">
        <v>71</v>
      </c>
      <c r="I356"/>
      <c r="J356"/>
      <c r="K356"/>
      <c r="L356"/>
      <c r="M356"/>
      <c r="P356"/>
    </row>
    <row r="357" spans="4:16">
      <c r="D357"/>
      <c r="E357"/>
      <c r="G357" s="69" t="s">
        <v>123</v>
      </c>
      <c r="I357"/>
      <c r="J357"/>
      <c r="K357"/>
      <c r="L357"/>
      <c r="M357"/>
      <c r="P357"/>
    </row>
    <row r="358" spans="4:16">
      <c r="D358"/>
      <c r="E358"/>
      <c r="G358" s="69" t="s">
        <v>42</v>
      </c>
      <c r="I358"/>
      <c r="J358"/>
      <c r="K358"/>
      <c r="L358"/>
      <c r="M358"/>
      <c r="P358"/>
    </row>
    <row r="359" spans="4:16">
      <c r="D359"/>
      <c r="E359"/>
      <c r="G359" s="69" t="s">
        <v>373</v>
      </c>
      <c r="I359"/>
      <c r="J359"/>
      <c r="K359"/>
      <c r="L359"/>
      <c r="M359"/>
      <c r="P359"/>
    </row>
    <row r="360" spans="4:16">
      <c r="D360"/>
      <c r="E360"/>
      <c r="G360" s="69" t="s">
        <v>43</v>
      </c>
      <c r="I360"/>
      <c r="J360"/>
      <c r="K360"/>
      <c r="L360"/>
      <c r="M360"/>
      <c r="P360"/>
    </row>
    <row r="361" spans="4:16">
      <c r="D361"/>
      <c r="E361"/>
      <c r="G361" s="69" t="s">
        <v>242</v>
      </c>
      <c r="I361"/>
      <c r="J361"/>
      <c r="K361"/>
      <c r="L361"/>
      <c r="M361"/>
      <c r="P361"/>
    </row>
    <row r="362" spans="4:16">
      <c r="D362"/>
      <c r="E362"/>
      <c r="G362" s="69" t="s">
        <v>393</v>
      </c>
      <c r="I362"/>
      <c r="J362"/>
      <c r="K362"/>
      <c r="L362"/>
      <c r="M362"/>
      <c r="P362"/>
    </row>
    <row r="363" spans="4:16">
      <c r="D363"/>
      <c r="E363"/>
      <c r="G363" s="69" t="s">
        <v>243</v>
      </c>
      <c r="I363"/>
      <c r="J363"/>
      <c r="K363"/>
      <c r="L363"/>
      <c r="M363"/>
      <c r="P363"/>
    </row>
    <row r="364" spans="4:16">
      <c r="D364"/>
      <c r="E364"/>
      <c r="G364" s="69" t="s">
        <v>473</v>
      </c>
      <c r="I364"/>
      <c r="J364"/>
      <c r="K364"/>
      <c r="L364"/>
      <c r="M364"/>
      <c r="P364"/>
    </row>
    <row r="365" spans="4:16">
      <c r="D365"/>
      <c r="E365"/>
      <c r="G365" s="69" t="s">
        <v>466</v>
      </c>
      <c r="I365"/>
      <c r="J365"/>
      <c r="K365"/>
      <c r="L365"/>
      <c r="M365"/>
      <c r="P365"/>
    </row>
    <row r="366" spans="4:16">
      <c r="D366"/>
      <c r="E366"/>
      <c r="G366" s="69" t="s">
        <v>403</v>
      </c>
      <c r="I366"/>
      <c r="J366"/>
      <c r="K366"/>
      <c r="L366"/>
      <c r="M366"/>
      <c r="P366"/>
    </row>
    <row r="367" spans="4:16">
      <c r="D367"/>
      <c r="E367"/>
      <c r="G367" s="69" t="s">
        <v>350</v>
      </c>
      <c r="I367"/>
      <c r="J367"/>
      <c r="K367"/>
      <c r="L367"/>
      <c r="M367"/>
      <c r="P367"/>
    </row>
    <row r="368" spans="4:16">
      <c r="D368"/>
      <c r="E368"/>
      <c r="G368" s="69" t="s">
        <v>45</v>
      </c>
      <c r="I368"/>
      <c r="J368"/>
      <c r="K368"/>
      <c r="L368"/>
      <c r="M368"/>
      <c r="P368"/>
    </row>
    <row r="369" spans="4:16">
      <c r="D369"/>
      <c r="E369"/>
      <c r="G369" s="69" t="s">
        <v>244</v>
      </c>
      <c r="I369"/>
      <c r="J369"/>
      <c r="K369"/>
      <c r="L369"/>
      <c r="M369"/>
      <c r="P369"/>
    </row>
    <row r="370" spans="4:16">
      <c r="D370"/>
      <c r="E370"/>
      <c r="G370" s="69" t="s">
        <v>497</v>
      </c>
      <c r="I370"/>
      <c r="J370"/>
      <c r="K370"/>
      <c r="L370"/>
      <c r="M370"/>
      <c r="P370"/>
    </row>
    <row r="371" spans="4:16">
      <c r="D371"/>
      <c r="E371"/>
      <c r="G371" s="69" t="s">
        <v>245</v>
      </c>
      <c r="I371"/>
      <c r="J371"/>
      <c r="K371"/>
      <c r="L371"/>
      <c r="M371"/>
      <c r="P371"/>
    </row>
    <row r="372" spans="4:16">
      <c r="D372"/>
      <c r="E372"/>
      <c r="G372" s="69" t="s">
        <v>246</v>
      </c>
      <c r="I372"/>
      <c r="J372"/>
      <c r="K372"/>
      <c r="L372"/>
      <c r="M372"/>
      <c r="P372"/>
    </row>
    <row r="373" spans="4:16">
      <c r="D373"/>
      <c r="E373"/>
      <c r="G373" s="69" t="s">
        <v>463</v>
      </c>
      <c r="I373"/>
      <c r="J373"/>
      <c r="K373"/>
      <c r="L373"/>
      <c r="M373"/>
      <c r="P373"/>
    </row>
    <row r="374" spans="4:16">
      <c r="D374"/>
      <c r="E374"/>
      <c r="G374" s="69" t="s">
        <v>247</v>
      </c>
      <c r="I374"/>
      <c r="J374"/>
      <c r="K374"/>
      <c r="L374"/>
      <c r="M374"/>
      <c r="P374"/>
    </row>
    <row r="375" spans="4:16">
      <c r="D375"/>
      <c r="E375"/>
      <c r="G375" s="69" t="s">
        <v>375</v>
      </c>
      <c r="I375"/>
      <c r="J375"/>
      <c r="K375"/>
      <c r="L375"/>
      <c r="M375"/>
      <c r="P375"/>
    </row>
    <row r="376" spans="4:16">
      <c r="D376"/>
      <c r="E376"/>
      <c r="G376" s="69" t="s">
        <v>122</v>
      </c>
      <c r="I376"/>
      <c r="J376"/>
      <c r="K376"/>
      <c r="L376"/>
      <c r="M376"/>
      <c r="P376"/>
    </row>
    <row r="377" spans="4:16">
      <c r="D377"/>
      <c r="E377"/>
      <c r="G377" s="69" t="s">
        <v>450</v>
      </c>
      <c r="I377"/>
      <c r="J377"/>
      <c r="K377"/>
      <c r="L377"/>
      <c r="M377"/>
      <c r="P377"/>
    </row>
    <row r="378" spans="4:16">
      <c r="D378"/>
      <c r="E378"/>
      <c r="G378" s="69" t="s">
        <v>362</v>
      </c>
      <c r="I378"/>
      <c r="J378"/>
      <c r="K378"/>
      <c r="L378"/>
      <c r="M378"/>
      <c r="P378"/>
    </row>
    <row r="379" spans="4:16">
      <c r="D379"/>
      <c r="E379"/>
      <c r="G379" s="69" t="s">
        <v>359</v>
      </c>
      <c r="I379"/>
      <c r="J379"/>
      <c r="K379"/>
      <c r="L379"/>
      <c r="M379"/>
      <c r="P379"/>
    </row>
    <row r="380" spans="4:16">
      <c r="D380"/>
      <c r="E380"/>
      <c r="G380" s="69" t="s">
        <v>248</v>
      </c>
      <c r="I380"/>
      <c r="J380"/>
      <c r="K380"/>
      <c r="L380"/>
      <c r="M380"/>
      <c r="P380"/>
    </row>
    <row r="381" spans="4:16">
      <c r="D381"/>
      <c r="E381"/>
      <c r="G381" s="69" t="s">
        <v>249</v>
      </c>
      <c r="I381"/>
      <c r="J381"/>
      <c r="K381"/>
      <c r="L381"/>
      <c r="M381"/>
      <c r="P381"/>
    </row>
    <row r="382" spans="4:16">
      <c r="D382"/>
      <c r="E382"/>
      <c r="G382" s="69" t="s">
        <v>250</v>
      </c>
      <c r="I382"/>
      <c r="J382"/>
      <c r="K382"/>
      <c r="L382"/>
      <c r="M382"/>
      <c r="P382"/>
    </row>
    <row r="383" spans="4:16">
      <c r="D383"/>
      <c r="E383"/>
      <c r="G383" s="69" t="s">
        <v>251</v>
      </c>
      <c r="I383"/>
      <c r="J383"/>
      <c r="K383"/>
      <c r="L383"/>
      <c r="M383"/>
      <c r="P383"/>
    </row>
    <row r="384" spans="4:16">
      <c r="D384"/>
      <c r="E384"/>
      <c r="G384" s="69" t="s">
        <v>252</v>
      </c>
      <c r="I384"/>
      <c r="J384"/>
      <c r="K384"/>
      <c r="L384"/>
      <c r="M384"/>
      <c r="P384"/>
    </row>
    <row r="385" spans="4:16">
      <c r="D385"/>
      <c r="E385"/>
      <c r="G385" s="69" t="s">
        <v>253</v>
      </c>
      <c r="I385"/>
      <c r="J385"/>
      <c r="K385"/>
      <c r="L385"/>
      <c r="M385"/>
      <c r="P385"/>
    </row>
    <row r="386" spans="4:16">
      <c r="D386"/>
      <c r="E386"/>
      <c r="G386" s="69" t="s">
        <v>254</v>
      </c>
      <c r="I386"/>
      <c r="J386"/>
      <c r="K386"/>
      <c r="L386"/>
      <c r="M386"/>
      <c r="P386"/>
    </row>
    <row r="387" spans="4:16">
      <c r="D387"/>
      <c r="E387"/>
      <c r="G387" s="69" t="s">
        <v>255</v>
      </c>
      <c r="I387"/>
      <c r="J387"/>
      <c r="K387"/>
      <c r="L387"/>
      <c r="M387"/>
      <c r="P387"/>
    </row>
    <row r="388" spans="4:16">
      <c r="D388"/>
      <c r="E388"/>
      <c r="G388" s="69" t="s">
        <v>256</v>
      </c>
      <c r="I388"/>
      <c r="J388"/>
      <c r="K388"/>
      <c r="L388"/>
      <c r="M388"/>
      <c r="P388"/>
    </row>
    <row r="389" spans="4:16">
      <c r="D389"/>
      <c r="E389"/>
      <c r="G389" s="69" t="s">
        <v>257</v>
      </c>
      <c r="I389"/>
      <c r="J389"/>
      <c r="K389"/>
      <c r="L389"/>
      <c r="M389"/>
      <c r="P389"/>
    </row>
    <row r="390" spans="4:16">
      <c r="D390"/>
      <c r="E390"/>
      <c r="G390" s="69" t="s">
        <v>258</v>
      </c>
      <c r="I390"/>
      <c r="J390"/>
      <c r="K390"/>
      <c r="L390"/>
      <c r="M390"/>
      <c r="P390"/>
    </row>
    <row r="391" spans="4:16">
      <c r="D391"/>
      <c r="E391"/>
      <c r="G391" s="69" t="s">
        <v>259</v>
      </c>
      <c r="I391"/>
      <c r="J391"/>
      <c r="K391"/>
      <c r="L391"/>
      <c r="M391"/>
      <c r="P391"/>
    </row>
    <row r="392" spans="4:16">
      <c r="D392"/>
      <c r="E392"/>
      <c r="G392" s="69" t="s">
        <v>392</v>
      </c>
      <c r="I392"/>
      <c r="J392"/>
      <c r="K392"/>
      <c r="L392"/>
      <c r="M392"/>
      <c r="P392"/>
    </row>
    <row r="393" spans="4:16">
      <c r="D393"/>
      <c r="E393"/>
      <c r="G393" s="69" t="s">
        <v>260</v>
      </c>
      <c r="I393"/>
      <c r="J393"/>
      <c r="K393"/>
      <c r="L393"/>
      <c r="M393"/>
      <c r="P393"/>
    </row>
    <row r="394" spans="4:16">
      <c r="D394"/>
      <c r="E394"/>
      <c r="G394" s="69" t="s">
        <v>402</v>
      </c>
      <c r="I394"/>
      <c r="J394"/>
      <c r="K394"/>
      <c r="L394"/>
      <c r="M394"/>
      <c r="P394"/>
    </row>
    <row r="395" spans="4:16">
      <c r="D395"/>
      <c r="E395"/>
      <c r="G395" s="69" t="s">
        <v>305</v>
      </c>
      <c r="I395"/>
      <c r="J395"/>
      <c r="K395"/>
      <c r="L395"/>
      <c r="M395"/>
      <c r="P395"/>
    </row>
    <row r="396" spans="4:16">
      <c r="D396"/>
      <c r="E396"/>
      <c r="G396" s="69" t="s">
        <v>355</v>
      </c>
      <c r="I396"/>
      <c r="J396"/>
      <c r="K396"/>
      <c r="L396"/>
      <c r="M396"/>
      <c r="P396"/>
    </row>
    <row r="397" spans="4:16">
      <c r="D397"/>
      <c r="E397"/>
      <c r="G397" s="69" t="s">
        <v>301</v>
      </c>
      <c r="I397"/>
      <c r="J397"/>
      <c r="K397"/>
      <c r="L397"/>
      <c r="M397"/>
      <c r="P397"/>
    </row>
    <row r="398" spans="4:16">
      <c r="D398"/>
      <c r="E398"/>
      <c r="G398" s="69" t="s">
        <v>261</v>
      </c>
      <c r="I398"/>
      <c r="J398"/>
      <c r="K398"/>
      <c r="L398"/>
      <c r="M398"/>
      <c r="P398"/>
    </row>
    <row r="399" spans="4:16">
      <c r="D399"/>
      <c r="E399"/>
      <c r="G399" s="69" t="s">
        <v>262</v>
      </c>
      <c r="I399"/>
      <c r="J399"/>
      <c r="K399"/>
      <c r="L399"/>
      <c r="M399"/>
      <c r="P399"/>
    </row>
    <row r="400" spans="4:16">
      <c r="D400"/>
      <c r="E400"/>
      <c r="G400" s="69" t="s">
        <v>40</v>
      </c>
      <c r="I400"/>
      <c r="J400"/>
      <c r="K400"/>
      <c r="L400"/>
      <c r="M400"/>
      <c r="P400"/>
    </row>
    <row r="401" spans="4:16">
      <c r="D401"/>
      <c r="E401"/>
      <c r="G401" s="69" t="s">
        <v>39</v>
      </c>
      <c r="I401"/>
      <c r="J401"/>
      <c r="K401"/>
      <c r="L401"/>
      <c r="M401"/>
      <c r="P401"/>
    </row>
    <row r="402" spans="4:16">
      <c r="D402"/>
      <c r="E402"/>
      <c r="G402" s="69" t="s">
        <v>356</v>
      </c>
      <c r="I402"/>
      <c r="J402"/>
      <c r="K402"/>
      <c r="L402"/>
      <c r="M402"/>
      <c r="P402"/>
    </row>
    <row r="403" spans="4:16">
      <c r="D403"/>
      <c r="E403"/>
      <c r="G403" s="69" t="s">
        <v>41</v>
      </c>
      <c r="I403"/>
      <c r="J403"/>
      <c r="K403"/>
      <c r="L403"/>
      <c r="M403"/>
      <c r="P403"/>
    </row>
    <row r="404" spans="4:16">
      <c r="D404"/>
      <c r="E404"/>
      <c r="G404" s="69" t="s">
        <v>263</v>
      </c>
      <c r="I404"/>
      <c r="J404"/>
      <c r="K404"/>
      <c r="L404"/>
      <c r="M404"/>
      <c r="P404"/>
    </row>
    <row r="405" spans="4:16">
      <c r="D405"/>
      <c r="E405"/>
      <c r="G405" s="69" t="s">
        <v>264</v>
      </c>
      <c r="I405"/>
      <c r="J405"/>
      <c r="K405"/>
      <c r="L405"/>
      <c r="M405"/>
      <c r="P405"/>
    </row>
    <row r="406" spans="4:16">
      <c r="D406"/>
      <c r="E406"/>
      <c r="G406" s="69" t="s">
        <v>265</v>
      </c>
      <c r="I406"/>
      <c r="J406"/>
      <c r="K406"/>
      <c r="L406"/>
      <c r="M406"/>
      <c r="P406"/>
    </row>
    <row r="407" spans="4:16">
      <c r="D407"/>
      <c r="E407"/>
      <c r="G407" s="69" t="s">
        <v>498</v>
      </c>
      <c r="I407"/>
      <c r="J407"/>
      <c r="K407"/>
      <c r="L407"/>
      <c r="M407"/>
      <c r="P407"/>
    </row>
    <row r="408" spans="4:16">
      <c r="D408"/>
      <c r="E408"/>
      <c r="G408" s="69" t="s">
        <v>48</v>
      </c>
      <c r="I408"/>
      <c r="J408"/>
      <c r="K408"/>
      <c r="L408"/>
      <c r="M408"/>
      <c r="P408"/>
    </row>
    <row r="409" spans="4:16">
      <c r="D409"/>
      <c r="E409"/>
      <c r="G409" s="69" t="s">
        <v>266</v>
      </c>
      <c r="I409"/>
      <c r="J409"/>
      <c r="K409"/>
      <c r="L409"/>
      <c r="M409"/>
      <c r="P409"/>
    </row>
    <row r="410" spans="4:16">
      <c r="D410"/>
      <c r="E410"/>
      <c r="G410" s="69" t="s">
        <v>358</v>
      </c>
      <c r="I410"/>
      <c r="J410"/>
      <c r="K410"/>
      <c r="L410"/>
      <c r="M410"/>
      <c r="P410"/>
    </row>
    <row r="411" spans="4:16">
      <c r="D411"/>
      <c r="E411"/>
      <c r="G411" s="69" t="s">
        <v>267</v>
      </c>
      <c r="I411"/>
      <c r="J411"/>
      <c r="K411"/>
      <c r="L411"/>
      <c r="M411"/>
      <c r="P411"/>
    </row>
    <row r="412" spans="4:16">
      <c r="D412"/>
      <c r="E412"/>
      <c r="G412" s="69" t="s">
        <v>370</v>
      </c>
      <c r="I412"/>
      <c r="J412"/>
      <c r="K412"/>
      <c r="L412"/>
      <c r="M412"/>
      <c r="P412"/>
    </row>
    <row r="413" spans="4:16">
      <c r="D413"/>
      <c r="E413"/>
      <c r="G413" s="69" t="s">
        <v>495</v>
      </c>
      <c r="I413"/>
      <c r="J413"/>
      <c r="K413"/>
      <c r="L413"/>
      <c r="M413"/>
      <c r="P413"/>
    </row>
    <row r="414" spans="4:16">
      <c r="D414"/>
      <c r="E414"/>
      <c r="G414" s="69" t="s">
        <v>268</v>
      </c>
      <c r="I414"/>
      <c r="J414"/>
      <c r="K414"/>
      <c r="L414"/>
      <c r="M414"/>
      <c r="P414"/>
    </row>
    <row r="415" spans="4:16">
      <c r="G415" s="69" t="s">
        <v>367</v>
      </c>
      <c r="I415"/>
    </row>
    <row r="416" spans="4:16">
      <c r="G416" s="69" t="s">
        <v>285</v>
      </c>
      <c r="I416"/>
    </row>
    <row r="417" spans="7:9">
      <c r="G417" s="69" t="s">
        <v>453</v>
      </c>
      <c r="I417"/>
    </row>
    <row r="418" spans="7:9">
      <c r="G418" s="69" t="s">
        <v>124</v>
      </c>
    </row>
    <row r="419" spans="7:9">
      <c r="G419" s="69" t="s">
        <v>341</v>
      </c>
    </row>
    <row r="420" spans="7:9">
      <c r="G420" s="69" t="s">
        <v>72</v>
      </c>
    </row>
    <row r="421" spans="7:9">
      <c r="G421" s="69" t="s">
        <v>128</v>
      </c>
    </row>
    <row r="422" spans="7:9">
      <c r="G422" s="69" t="s">
        <v>269</v>
      </c>
    </row>
    <row r="423" spans="7:9">
      <c r="G423" s="69" t="s">
        <v>404</v>
      </c>
    </row>
    <row r="424" spans="7:9">
      <c r="G424" s="69" t="s">
        <v>127</v>
      </c>
    </row>
    <row r="425" spans="7:9">
      <c r="G425" s="69" t="s">
        <v>270</v>
      </c>
    </row>
    <row r="426" spans="7:9">
      <c r="G426" s="69" t="s">
        <v>125</v>
      </c>
    </row>
    <row r="427" spans="7:9">
      <c r="G427" s="69" t="s">
        <v>400</v>
      </c>
    </row>
    <row r="428" spans="7:9">
      <c r="G428" s="69" t="s">
        <v>109</v>
      </c>
    </row>
    <row r="429" spans="7:9">
      <c r="G429" s="70" t="s">
        <v>117</v>
      </c>
    </row>
    <row r="430" spans="7:9">
      <c r="G430" s="69" t="s">
        <v>352</v>
      </c>
    </row>
    <row r="431" spans="7:9">
      <c r="G431" s="69" t="s">
        <v>580</v>
      </c>
    </row>
    <row r="432" spans="7:9">
      <c r="G432" s="69" t="s">
        <v>331</v>
      </c>
    </row>
    <row r="433" spans="7:7">
      <c r="G433" s="69" t="s">
        <v>271</v>
      </c>
    </row>
    <row r="434" spans="7:7">
      <c r="G434" s="69" t="s">
        <v>337</v>
      </c>
    </row>
  </sheetData>
  <autoFilter ref="C5:L384">
    <filterColumn colId="1" showButton="0"/>
    <filterColumn colId="2" showButton="0"/>
    <filterColumn colId="5"/>
  </autoFilter>
  <mergeCells count="1">
    <mergeCell ref="D5:F5"/>
  </mergeCells>
  <conditionalFormatting sqref="U6:U79">
    <cfRule type="cellIs" dxfId="286" priority="48" stopIfTrue="1" operator="equal">
      <formula>"Extra Plano"</formula>
    </cfRule>
  </conditionalFormatting>
  <conditionalFormatting sqref="T6:T79">
    <cfRule type="cellIs" dxfId="285" priority="47" stopIfTrue="1" operator="equal">
      <formula>"Alterada"</formula>
    </cfRule>
  </conditionalFormatting>
  <conditionalFormatting sqref="P6:P79">
    <cfRule type="cellIs" dxfId="284" priority="44" stopIfTrue="1" operator="equal">
      <formula>"Inserir o motivo"</formula>
    </cfRule>
    <cfRule type="cellIs" dxfId="283" priority="45" stopIfTrue="1" operator="equal">
      <formula>"situação a alterar"</formula>
    </cfRule>
    <cfRule type="cellIs" dxfId="282" priority="46" stopIfTrue="1" operator="equal">
      <formula>"sem data marcada"</formula>
    </cfRule>
  </conditionalFormatting>
  <conditionalFormatting sqref="O6:O79">
    <cfRule type="cellIs" dxfId="281" priority="41" stopIfTrue="1" operator="equal">
      <formula>"Cancelada"</formula>
    </cfRule>
    <cfRule type="cellIs" dxfId="280" priority="42" stopIfTrue="1" operator="equal">
      <formula>"Por definir"</formula>
    </cfRule>
    <cfRule type="cellIs" dxfId="279" priority="43" stopIfTrue="1" operator="equal">
      <formula>"Alterada"</formula>
    </cfRule>
  </conditionalFormatting>
  <conditionalFormatting sqref="N6:N79">
    <cfRule type="cellIs" dxfId="278" priority="39" stopIfTrue="1" operator="equal">
      <formula>"Extra Plano"</formula>
    </cfRule>
    <cfRule type="cellIs" dxfId="277" priority="40" stopIfTrue="1" operator="equal">
      <formula>"do mês anterior"</formula>
    </cfRule>
  </conditionalFormatting>
  <conditionalFormatting sqref="E6:E79">
    <cfRule type="cellIs" dxfId="276" priority="38" stopIfTrue="1" operator="greaterThan">
      <formula>0</formula>
    </cfRule>
  </conditionalFormatting>
  <conditionalFormatting sqref="D6:D79">
    <cfRule type="cellIs" dxfId="275" priority="37" stopIfTrue="1" operator="equal">
      <formula>"T"</formula>
    </cfRule>
  </conditionalFormatting>
  <conditionalFormatting sqref="F6:F79">
    <cfRule type="cellIs" dxfId="274" priority="34" stopIfTrue="1" operator="equal">
      <formula>"sábado"</formula>
    </cfRule>
    <cfRule type="cellIs" dxfId="273" priority="35" stopIfTrue="1" operator="equal">
      <formula>"domingo"</formula>
    </cfRule>
    <cfRule type="cellIs" dxfId="272" priority="36" stopIfTrue="1" operator="equal">
      <formula>"Todo o mês"</formula>
    </cfRule>
  </conditionalFormatting>
  <conditionalFormatting sqref="A6:A79">
    <cfRule type="cellIs" dxfId="271" priority="33" stopIfTrue="1" operator="equal">
      <formula>0</formula>
    </cfRule>
  </conditionalFormatting>
  <dataValidations count="30">
    <dataValidation type="list" allowBlank="1" showInputMessage="1" showErrorMessage="1" sqref="G385">
      <formula1>$D$314:$D$406</formula1>
    </dataValidation>
    <dataValidation type="list" errorStyle="warning" showInputMessage="1" sqref="B79:C79">
      <formula1>$B$81:$B$85</formula1>
    </dataValidation>
    <dataValidation type="list" allowBlank="1" showInputMessage="1" sqref="N79">
      <formula1>$N$81:$N$83</formula1>
    </dataValidation>
    <dataValidation type="list" allowBlank="1" showInputMessage="1" sqref="P79">
      <formula1>$P$81:$P$86</formula1>
    </dataValidation>
    <dataValidation type="list" allowBlank="1" showInputMessage="1" sqref="Q983074:Q983119 Q852002:Q852047 Q786466:Q786511 Q720930:Q720975 Q655394:Q655439 Q589858:Q589903 Q524322:Q524367 Q458786:Q458831 Q393250:Q393295 Q327714:Q327759 Q262178:Q262223 Q196642:Q196687 Q131106:Q131151 Q65570:Q65615 Q917538:Q917583">
      <formula1>#REF!</formula1>
    </dataValidation>
    <dataValidation allowBlank="1" showInputMessage="1" sqref="R983074:R983119 R65570:R65615 R131106:R131151 R196642:R196687 R262178:R262223 R327714:R327759 R393250:R393295 R458786:R458831 R524322:R524367 R589858:R589903 R655394:R655439 R720930:R720975 R786466:R786511 R852002:R852047 R917538:R917583 R6:R79"/>
    <dataValidation type="list" errorStyle="warning" showInputMessage="1" sqref="B70:B78 B51:B53 B21:B35 B37:B39 B41:B48 B16:B19 B6:B14 B55:B68">
      <formula1>#REF!</formula1>
    </dataValidation>
    <dataValidation type="list" allowBlank="1" showInputMessage="1" showErrorMessage="1" sqref="P70:P78 P41:P48 P6:P14 P51:P53 P16:P19 P37:P39 P21:P35 P55:P68">
      <formula1>$P$81:$P$86</formula1>
    </dataValidation>
    <dataValidation type="list" allowBlank="1" showInputMessage="1" showErrorMessage="1" sqref="N70:N78 N41:N48 N6:N14 N51:N53 N16:N19 N37:N39 N21:N35 N55:N68">
      <formula1>$N$81:$N$83</formula1>
    </dataValidation>
    <dataValidation type="list" allowBlank="1" showInputMessage="1" showErrorMessage="1" sqref="K70:K78 K41:K48 K6:K14 K51:K53 K16:K19 K37:K39 K21:K35 K55:K68">
      <formula1>$K$81:$K$87</formula1>
    </dataValidation>
    <dataValidation type="list" allowBlank="1" showInputMessage="1" showErrorMessage="1" sqref="C70:C78 C41:C48 C6:C14 C51:C53 C16:C19 C37:C39 C21:C35 C55:C68">
      <formula1>$C$81:$C$92</formula1>
    </dataValidation>
    <dataValidation type="list" allowBlank="1" showInputMessage="1" showErrorMessage="1" sqref="E70:E79 E41:E48 E6:E14 E51:E53 E16:E19 E37:E39 E21:E35 E55:E68">
      <formula1>$E$81:$E$112</formula1>
    </dataValidation>
    <dataValidation type="list" allowBlank="1" showInputMessage="1" showErrorMessage="1" sqref="H70:H79 H41:H49 H6:H14 H51:H53 H16:H19 H37:H39 H21:H35 H55:H68">
      <formula1>$H$81:$H$91</formula1>
    </dataValidation>
    <dataValidation type="list" allowBlank="1" showInputMessage="1" sqref="Q70:Q79 Q41:Q48 Q6:Q14 Q51:Q53 Q16:Q19 Q37:Q39 Q21:Q35 Q55:Q68">
      <formula1>$Q$81:$Q$82</formula1>
    </dataValidation>
    <dataValidation type="list" allowBlank="1" showInputMessage="1" showErrorMessage="1" sqref="G69 G20 G36 G40 G49:G50 G54 G15">
      <formula1>$G$101:$G$471</formula1>
    </dataValidation>
    <dataValidation type="list" allowBlank="1" showInputMessage="1" showErrorMessage="1" sqref="I69 I15 I49:I50 I20 I36 I40 I54">
      <formula1>$I$88:$I$140</formula1>
    </dataValidation>
    <dataValidation type="list" allowBlank="1" showInputMessage="1" sqref="Q69 Q54 Q49:Q50 Q20 Q36 Q40 Q15">
      <formula1>$Q$86:$Q$87</formula1>
    </dataValidation>
    <dataValidation type="list" allowBlank="1" showInputMessage="1" showErrorMessage="1" sqref="P69 P54 P49:P50 P20 P36 P40 P15">
      <formula1>$P$86:$P$91</formula1>
    </dataValidation>
    <dataValidation type="list" allowBlank="1" showInputMessage="1" showErrorMessage="1" sqref="N69 N54 N49:N50 N20 N36 N40 N15">
      <formula1>$N$86:$N$88</formula1>
    </dataValidation>
    <dataValidation type="list" allowBlank="1" showInputMessage="1" showErrorMessage="1" sqref="K69 K54 K49:K50 K20 K36 K40 K15">
      <formula1>$K$86:$K$92</formula1>
    </dataValidation>
    <dataValidation type="list" allowBlank="1" showInputMessage="1" showErrorMessage="1" sqref="C69 C54 C49:C50 C20 C36 C40 C15">
      <formula1>$C$86:$C$97</formula1>
    </dataValidation>
    <dataValidation type="list" allowBlank="1" showInputMessage="1" showErrorMessage="1" sqref="E69 E54 E49:E50 E20 E36 E40 E15">
      <formula1>$E$86:$E$117</formula1>
    </dataValidation>
    <dataValidation type="list" allowBlank="1" showInputMessage="1" showErrorMessage="1" sqref="H69 H50 H54 H20 H36 H40 H15">
      <formula1>$H$86:$H$96</formula1>
    </dataValidation>
    <dataValidation type="list" errorStyle="warning" showInputMessage="1" sqref="B69 B36 B40 B49:B50 B54 B15 B20">
      <formula1>#REF!</formula1>
    </dataValidation>
    <dataValidation type="list" allowBlank="1" showInputMessage="1" showErrorMessage="1" sqref="I70:I79 I41:I48 I51:I53 I16:I19 I37:I39 I6:I14 I21:I35 I55:I68">
      <formula1>$I$81:$I$130</formula1>
    </dataValidation>
    <dataValidation type="list" allowBlank="1" showInputMessage="1" showErrorMessage="1" sqref="F6:F14 F16:F79">
      <formula1>$F$81:$F$88</formula1>
    </dataValidation>
    <dataValidation type="list" allowBlank="1" showInputMessage="1" showErrorMessage="1" sqref="F15">
      <formula1>$F$86:$F$93</formula1>
    </dataValidation>
    <dataValidation type="list" allowBlank="1" showInputMessage="1" showErrorMessage="1" sqref="O6:O79">
      <formula1>$O$81:$O$85</formula1>
    </dataValidation>
    <dataValidation type="list" allowBlank="1" showInputMessage="1" showErrorMessage="1" sqref="D6:D79">
      <formula1>$D$81:$D$112</formula1>
    </dataValidation>
    <dataValidation type="list" allowBlank="1" showInputMessage="1" showErrorMessage="1" sqref="G70:G79 G41:G48 G37:G39 G21:G35 G16:G19 G51:G53 G6:G14 G55:G68">
      <formula1>$G$81:$G$434</formula1>
    </dataValidation>
  </dataValidations>
  <pageMargins left="0.41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6"/>
  </sheetPr>
  <dimension ref="A2:U474"/>
  <sheetViews>
    <sheetView showGridLines="0" zoomScale="90" zoomScaleNormal="90" workbookViewId="0">
      <pane ySplit="5" topLeftCell="A90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506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 t="shared" ref="A6:A62" si="0">IF(B6="","",)</f>
        <v/>
      </c>
      <c r="B6" s="30"/>
      <c r="C6" s="59" t="s">
        <v>142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60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:T62" si="2">CONCATENATE(N6,O6)</f>
        <v>Plano AnualRealizada</v>
      </c>
      <c r="U6" s="40" t="str">
        <f t="shared" ref="U6:U62" si="3">CONCATENATE(N6,H6)</f>
        <v>Plano AnualBiblioteca</v>
      </c>
    </row>
    <row r="7" spans="1:21" ht="15" customHeight="1">
      <c r="A7" s="56" t="str">
        <f t="shared" ref="A7:A8" si="4">IF(B7="","",)</f>
        <v/>
      </c>
      <c r="B7" s="57"/>
      <c r="C7" s="59" t="s">
        <v>142</v>
      </c>
      <c r="D7" s="21">
        <v>1</v>
      </c>
      <c r="E7" s="18"/>
      <c r="F7" s="11" t="s">
        <v>4</v>
      </c>
      <c r="G7" s="7" t="s">
        <v>156</v>
      </c>
      <c r="H7" s="4" t="s">
        <v>153</v>
      </c>
      <c r="I7" s="73" t="s">
        <v>445</v>
      </c>
      <c r="J7" s="38"/>
      <c r="K7" s="38" t="s">
        <v>276</v>
      </c>
      <c r="L7" s="39">
        <v>40</v>
      </c>
      <c r="M7" s="26"/>
      <c r="N7" s="4" t="s">
        <v>20</v>
      </c>
      <c r="O7" s="23" t="s">
        <v>7</v>
      </c>
      <c r="P7" s="9" t="str">
        <f t="shared" ref="P7:P8" si="5">IF(O7="Cancelada","Inserir o motivo",IF(O7="Alterada","Inserir o motivo",IF(O7="Definida","situação a alterar",IF(O7="","",IF(O7="Por definir","sem data marcada",IF(O7="Realizada","-----"))))))</f>
        <v>-----</v>
      </c>
      <c r="Q7" s="75"/>
      <c r="R7" s="64"/>
      <c r="T7" s="40" t="str">
        <f t="shared" ref="T7:T8" si="6">CONCATENATE(N7,O7)</f>
        <v>Plano AnualRealizada</v>
      </c>
      <c r="U7" s="40" t="str">
        <f t="shared" ref="U7:U8" si="7">CONCATENATE(N7,H7)</f>
        <v>Plano AnualCultura</v>
      </c>
    </row>
    <row r="8" spans="1:21" ht="15" customHeight="1">
      <c r="A8" s="56" t="str">
        <f t="shared" si="4"/>
        <v/>
      </c>
      <c r="B8" s="57"/>
      <c r="C8" s="59" t="s">
        <v>142</v>
      </c>
      <c r="D8" s="21">
        <v>1</v>
      </c>
      <c r="E8" s="18"/>
      <c r="F8" s="11" t="s">
        <v>4</v>
      </c>
      <c r="G8" s="7" t="s">
        <v>215</v>
      </c>
      <c r="H8" s="4" t="s">
        <v>153</v>
      </c>
      <c r="I8" s="73" t="s">
        <v>448</v>
      </c>
      <c r="J8" s="38"/>
      <c r="K8" s="38" t="s">
        <v>276</v>
      </c>
      <c r="L8" s="39">
        <v>40</v>
      </c>
      <c r="M8" s="26"/>
      <c r="N8" s="4" t="s">
        <v>84</v>
      </c>
      <c r="O8" s="23" t="s">
        <v>7</v>
      </c>
      <c r="P8" s="9" t="str">
        <f t="shared" si="5"/>
        <v>-----</v>
      </c>
      <c r="Q8" s="75"/>
      <c r="R8" s="64"/>
      <c r="T8" s="40" t="str">
        <f t="shared" si="6"/>
        <v>do mês anteriorRealizada</v>
      </c>
      <c r="U8" s="40" t="str">
        <f t="shared" si="7"/>
        <v>do mês anteriorCultura</v>
      </c>
    </row>
    <row r="9" spans="1:21" ht="15" customHeight="1">
      <c r="A9" s="56" t="str">
        <f t="shared" si="0"/>
        <v/>
      </c>
      <c r="B9" s="57"/>
      <c r="C9" s="59" t="s">
        <v>142</v>
      </c>
      <c r="D9" s="21">
        <v>1</v>
      </c>
      <c r="E9" s="18"/>
      <c r="F9" s="11" t="s">
        <v>4</v>
      </c>
      <c r="G9" s="7" t="s">
        <v>34</v>
      </c>
      <c r="H9" s="4" t="s">
        <v>11</v>
      </c>
      <c r="I9" s="73" t="s">
        <v>420</v>
      </c>
      <c r="J9" s="38"/>
      <c r="K9" s="38" t="s">
        <v>276</v>
      </c>
      <c r="L9" s="39">
        <v>40</v>
      </c>
      <c r="M9" s="26"/>
      <c r="N9" s="4" t="s">
        <v>20</v>
      </c>
      <c r="O9" s="23" t="s">
        <v>7</v>
      </c>
      <c r="P9" s="9" t="str">
        <f t="shared" si="1"/>
        <v>-----</v>
      </c>
      <c r="Q9" s="75"/>
      <c r="R9" s="64"/>
      <c r="T9" s="40" t="str">
        <f t="shared" si="2"/>
        <v>Plano AnualRealizada</v>
      </c>
      <c r="U9" s="40" t="str">
        <f t="shared" si="3"/>
        <v>Plano AnualDesporto</v>
      </c>
    </row>
    <row r="10" spans="1:21" ht="15" customHeight="1">
      <c r="A10" s="32" t="str">
        <f t="shared" ref="A10" si="8">IF(B10="","",)</f>
        <v/>
      </c>
      <c r="B10" s="30"/>
      <c r="C10" s="59" t="s">
        <v>142</v>
      </c>
      <c r="D10" s="21">
        <v>2</v>
      </c>
      <c r="E10" s="18"/>
      <c r="F10" s="11" t="s">
        <v>5</v>
      </c>
      <c r="G10" s="7" t="s">
        <v>27</v>
      </c>
      <c r="H10" s="4" t="s">
        <v>14</v>
      </c>
      <c r="I10" s="73" t="s">
        <v>387</v>
      </c>
      <c r="J10" s="38"/>
      <c r="K10" s="38" t="s">
        <v>276</v>
      </c>
      <c r="L10" s="39">
        <v>35</v>
      </c>
      <c r="M10" s="26"/>
      <c r="N10" s="4" t="s">
        <v>20</v>
      </c>
      <c r="O10" s="23" t="s">
        <v>7</v>
      </c>
      <c r="P10" s="9" t="str">
        <f t="shared" ref="P10" si="9">IF(O10="Cancelada","Inserir o motivo",IF(O10="Alterada","Inserir o motivo",IF(O10="Definida","situação a alterar",IF(O10="","",IF(O10="Por definir","sem data marcada",IF(O10="Realizada","-----"))))))</f>
        <v>-----</v>
      </c>
      <c r="Q10" s="75"/>
      <c r="R10" s="64"/>
      <c r="T10" s="40" t="str">
        <f t="shared" ref="T10" si="10">CONCATENATE(N10,O10)</f>
        <v>Plano AnualRealizada</v>
      </c>
      <c r="U10" s="40" t="str">
        <f t="shared" ref="U10" si="11">CONCATENATE(N10,H10)</f>
        <v>Plano AnualBiblioteca</v>
      </c>
    </row>
    <row r="11" spans="1:21" ht="15" customHeight="1">
      <c r="A11" s="32" t="str">
        <f t="shared" si="0"/>
        <v/>
      </c>
      <c r="B11" s="30"/>
      <c r="C11" s="59" t="s">
        <v>142</v>
      </c>
      <c r="D11" s="21">
        <v>2</v>
      </c>
      <c r="E11" s="18"/>
      <c r="F11" s="11" t="s">
        <v>5</v>
      </c>
      <c r="G11" s="7" t="s">
        <v>337</v>
      </c>
      <c r="H11" s="4" t="s">
        <v>14</v>
      </c>
      <c r="I11" s="73" t="s">
        <v>388</v>
      </c>
      <c r="J11" s="38"/>
      <c r="K11" s="38" t="s">
        <v>276</v>
      </c>
      <c r="L11" s="39">
        <v>35</v>
      </c>
      <c r="M11" s="26"/>
      <c r="N11" s="4" t="s">
        <v>20</v>
      </c>
      <c r="O11" s="23" t="s">
        <v>7</v>
      </c>
      <c r="P11" s="9" t="str">
        <f t="shared" si="1"/>
        <v>-----</v>
      </c>
      <c r="Q11" s="75"/>
      <c r="R11" s="64"/>
      <c r="T11" s="40" t="str">
        <f t="shared" si="2"/>
        <v>Plano AnualRealizada</v>
      </c>
      <c r="U11" s="40" t="str">
        <f t="shared" si="3"/>
        <v>Plano AnualBiblioteca</v>
      </c>
    </row>
    <row r="12" spans="1:21" ht="15" customHeight="1">
      <c r="A12" s="32" t="str">
        <f t="shared" ref="A12" si="12">IF(B12="","",)</f>
        <v/>
      </c>
      <c r="B12" s="30"/>
      <c r="C12" s="59" t="s">
        <v>142</v>
      </c>
      <c r="D12" s="21">
        <v>3</v>
      </c>
      <c r="E12" s="18"/>
      <c r="F12" s="11" t="s">
        <v>6</v>
      </c>
      <c r="G12" s="7" t="s">
        <v>27</v>
      </c>
      <c r="H12" s="4" t="s">
        <v>14</v>
      </c>
      <c r="I12" s="73" t="s">
        <v>387</v>
      </c>
      <c r="J12" s="38"/>
      <c r="K12" s="38" t="s">
        <v>276</v>
      </c>
      <c r="L12" s="39">
        <v>35</v>
      </c>
      <c r="M12" s="26"/>
      <c r="N12" s="4" t="s">
        <v>20</v>
      </c>
      <c r="O12" s="23" t="s">
        <v>7</v>
      </c>
      <c r="P12" s="9" t="str">
        <f t="shared" ref="P12" si="13"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ref="T12" si="14">CONCATENATE(N12,O12)</f>
        <v>Plano AnualRealizada</v>
      </c>
      <c r="U12" s="40" t="str">
        <f t="shared" ref="U12" si="15">CONCATENATE(N12,H12)</f>
        <v>Plano AnualBiblioteca</v>
      </c>
    </row>
    <row r="13" spans="1:21" ht="15" customHeight="1">
      <c r="A13" s="32" t="str">
        <f t="shared" si="0"/>
        <v/>
      </c>
      <c r="B13" s="30"/>
      <c r="C13" s="59" t="s">
        <v>142</v>
      </c>
      <c r="D13" s="21">
        <v>3</v>
      </c>
      <c r="E13" s="18" t="s">
        <v>106</v>
      </c>
      <c r="F13" s="11" t="s">
        <v>6</v>
      </c>
      <c r="G13" s="7" t="s">
        <v>635</v>
      </c>
      <c r="H13" s="4" t="s">
        <v>13</v>
      </c>
      <c r="I13" s="73" t="s">
        <v>414</v>
      </c>
      <c r="J13" s="38"/>
      <c r="K13" s="38" t="s">
        <v>276</v>
      </c>
      <c r="L13" s="39">
        <v>35</v>
      </c>
      <c r="M13" s="26"/>
      <c r="N13" s="4" t="s">
        <v>20</v>
      </c>
      <c r="O13" s="23" t="s">
        <v>7</v>
      </c>
      <c r="P13" s="9" t="str">
        <f t="shared" si="1"/>
        <v>-----</v>
      </c>
      <c r="Q13" s="75"/>
      <c r="R13" s="64"/>
      <c r="T13" s="40" t="str">
        <f t="shared" si="2"/>
        <v>Plano AnualRealizada</v>
      </c>
      <c r="U13" s="40" t="str">
        <f t="shared" si="3"/>
        <v>Plano AnualMuseu</v>
      </c>
    </row>
    <row r="14" spans="1:21" ht="15" customHeight="1">
      <c r="A14" s="32" t="str">
        <f t="shared" ref="A14:A15" si="16">IF(B14="","",)</f>
        <v/>
      </c>
      <c r="B14" s="30"/>
      <c r="C14" s="59" t="s">
        <v>142</v>
      </c>
      <c r="D14" s="21">
        <v>4</v>
      </c>
      <c r="E14" s="18"/>
      <c r="F14" s="11" t="s">
        <v>0</v>
      </c>
      <c r="G14" s="7" t="s">
        <v>336</v>
      </c>
      <c r="H14" s="4" t="s">
        <v>14</v>
      </c>
      <c r="I14" s="73" t="s">
        <v>387</v>
      </c>
      <c r="J14" s="38"/>
      <c r="K14" s="38" t="s">
        <v>276</v>
      </c>
      <c r="L14" s="39">
        <v>40</v>
      </c>
      <c r="M14" s="26"/>
      <c r="N14" s="4" t="s">
        <v>20</v>
      </c>
      <c r="O14" s="23" t="s">
        <v>7</v>
      </c>
      <c r="P14" s="9" t="str">
        <f t="shared" ref="P14:P15" si="17">IF(O14="Cancelada","Inserir o motivo",IF(O14="Alterada","Inserir o motivo",IF(O14="Definida","situação a alterar",IF(O14="","",IF(O14="Por definir","sem data marcada",IF(O14="Realizada","-----"))))))</f>
        <v>-----</v>
      </c>
      <c r="Q14" s="75"/>
      <c r="R14" s="64"/>
      <c r="T14" s="40" t="str">
        <f t="shared" ref="T14:T15" si="18">CONCATENATE(N14,O14)</f>
        <v>Plano AnualRealizada</v>
      </c>
      <c r="U14" s="40" t="str">
        <f t="shared" ref="U14:U15" si="19">CONCATENATE(N14,H14)</f>
        <v>Plano AnualBiblioteca</v>
      </c>
    </row>
    <row r="15" spans="1:21" ht="15" customHeight="1">
      <c r="A15" s="32" t="str">
        <f t="shared" si="16"/>
        <v/>
      </c>
      <c r="B15" s="30"/>
      <c r="C15" s="59" t="s">
        <v>142</v>
      </c>
      <c r="D15" s="21">
        <v>4</v>
      </c>
      <c r="E15" s="18"/>
      <c r="F15" s="11" t="s">
        <v>0</v>
      </c>
      <c r="G15" s="7" t="s">
        <v>34</v>
      </c>
      <c r="H15" s="4" t="s">
        <v>11</v>
      </c>
      <c r="I15" s="73" t="s">
        <v>420</v>
      </c>
      <c r="J15" s="38"/>
      <c r="K15" s="38" t="s">
        <v>276</v>
      </c>
      <c r="L15" s="39">
        <v>40</v>
      </c>
      <c r="M15" s="26"/>
      <c r="N15" s="4" t="s">
        <v>20</v>
      </c>
      <c r="O15" s="23" t="s">
        <v>7</v>
      </c>
      <c r="P15" s="9" t="str">
        <f t="shared" si="17"/>
        <v>-----</v>
      </c>
      <c r="Q15" s="75"/>
      <c r="R15" s="64"/>
      <c r="T15" s="40" t="str">
        <f t="shared" si="18"/>
        <v>Plano AnualRealizada</v>
      </c>
      <c r="U15" s="40" t="str">
        <f t="shared" si="19"/>
        <v>Plano AnualDesporto</v>
      </c>
    </row>
    <row r="16" spans="1:21" ht="15" customHeight="1">
      <c r="A16" s="32" t="str">
        <f t="shared" si="0"/>
        <v/>
      </c>
      <c r="B16" s="30"/>
      <c r="C16" s="59" t="s">
        <v>142</v>
      </c>
      <c r="D16" s="21">
        <v>4</v>
      </c>
      <c r="E16" s="18"/>
      <c r="F16" s="11" t="s">
        <v>0</v>
      </c>
      <c r="G16" s="7" t="s">
        <v>337</v>
      </c>
      <c r="H16" s="4" t="s">
        <v>14</v>
      </c>
      <c r="I16" s="73" t="s">
        <v>388</v>
      </c>
      <c r="J16" s="38"/>
      <c r="K16" s="38" t="s">
        <v>276</v>
      </c>
      <c r="L16" s="39">
        <v>40</v>
      </c>
      <c r="M16" s="26"/>
      <c r="N16" s="4" t="s">
        <v>20</v>
      </c>
      <c r="O16" s="23" t="s">
        <v>7</v>
      </c>
      <c r="P16" s="9" t="str">
        <f t="shared" si="1"/>
        <v>-----</v>
      </c>
      <c r="Q16" s="75"/>
      <c r="R16" s="64"/>
      <c r="T16" s="40" t="str">
        <f t="shared" si="2"/>
        <v>Plano AnualRealizada</v>
      </c>
      <c r="U16" s="40" t="str">
        <f t="shared" si="3"/>
        <v>Plano AnualBiblioteca</v>
      </c>
    </row>
    <row r="17" spans="1:21" ht="15" customHeight="1">
      <c r="A17" s="32" t="str">
        <f t="shared" si="0"/>
        <v/>
      </c>
      <c r="B17" s="30"/>
      <c r="C17" s="59" t="s">
        <v>142</v>
      </c>
      <c r="D17" s="21">
        <v>4</v>
      </c>
      <c r="E17" s="18" t="s">
        <v>82</v>
      </c>
      <c r="F17" s="11" t="s">
        <v>0</v>
      </c>
      <c r="G17" s="7" t="s">
        <v>346</v>
      </c>
      <c r="H17" s="4" t="s">
        <v>152</v>
      </c>
      <c r="I17" s="73" t="s">
        <v>345</v>
      </c>
      <c r="J17" s="38"/>
      <c r="K17" s="38" t="s">
        <v>276</v>
      </c>
      <c r="L17" s="39">
        <v>100</v>
      </c>
      <c r="M17" s="26"/>
      <c r="N17" s="4" t="s">
        <v>20</v>
      </c>
      <c r="O17" s="23" t="s">
        <v>7</v>
      </c>
      <c r="P17" s="9" t="str">
        <f t="shared" si="1"/>
        <v>-----</v>
      </c>
      <c r="Q17" s="75"/>
      <c r="R17" s="64"/>
      <c r="T17" s="40" t="str">
        <f t="shared" si="2"/>
        <v>Plano AnualRealizada</v>
      </c>
      <c r="U17" s="40" t="str">
        <f t="shared" si="3"/>
        <v>Plano AnualEducação</v>
      </c>
    </row>
    <row r="18" spans="1:21" ht="15" customHeight="1">
      <c r="A18" s="56" t="str">
        <f t="shared" ref="A18" si="20">IF(B18="","",)</f>
        <v/>
      </c>
      <c r="B18" s="57"/>
      <c r="C18" s="59" t="s">
        <v>142</v>
      </c>
      <c r="D18" s="21">
        <v>5</v>
      </c>
      <c r="E18" s="18"/>
      <c r="F18" s="11" t="s">
        <v>1</v>
      </c>
      <c r="G18" s="7"/>
      <c r="H18" s="4"/>
      <c r="I18" s="73"/>
      <c r="J18" s="38"/>
      <c r="K18" s="38"/>
      <c r="L18" s="39"/>
      <c r="M18" s="26"/>
      <c r="N18" s="4"/>
      <c r="O18" s="23"/>
      <c r="P18" s="9" t="str">
        <f t="shared" ref="P18" si="21">IF(O18="Cancelada","Inserir o motivo",IF(O18="Alterada","Inserir o motivo",IF(O18="Definida","situação a alterar",IF(O18="","",IF(O18="Por definir","sem data marcada",IF(O18="Realizada","-----"))))))</f>
        <v/>
      </c>
      <c r="Q18" s="75"/>
      <c r="R18" s="64"/>
      <c r="T18" s="40" t="str">
        <f t="shared" ref="T18" si="22">CONCATENATE(N18,O18)</f>
        <v/>
      </c>
      <c r="U18" s="40" t="str">
        <f t="shared" ref="U18" si="23">CONCATENATE(N18,H18)</f>
        <v/>
      </c>
    </row>
    <row r="19" spans="1:21" ht="15" customHeight="1">
      <c r="A19" s="56" t="str">
        <f t="shared" si="0"/>
        <v/>
      </c>
      <c r="B19" s="57"/>
      <c r="C19" s="59" t="s">
        <v>142</v>
      </c>
      <c r="D19" s="21">
        <v>6</v>
      </c>
      <c r="E19" s="18"/>
      <c r="F19" s="11" t="s">
        <v>2</v>
      </c>
      <c r="G19" s="7" t="s">
        <v>15</v>
      </c>
      <c r="H19" s="4" t="s">
        <v>15</v>
      </c>
      <c r="I19" s="73" t="s">
        <v>441</v>
      </c>
      <c r="J19" s="38"/>
      <c r="K19" s="38" t="s">
        <v>276</v>
      </c>
      <c r="L19" s="39">
        <v>500</v>
      </c>
      <c r="M19" s="26"/>
      <c r="N19" s="4" t="s">
        <v>20</v>
      </c>
      <c r="O19" s="23" t="s">
        <v>7</v>
      </c>
      <c r="P19" s="9" t="str">
        <f t="shared" si="1"/>
        <v>-----</v>
      </c>
      <c r="Q19" s="75"/>
      <c r="R19" s="64"/>
      <c r="T19" s="40" t="str">
        <f t="shared" si="2"/>
        <v>Plano AnualRealizada</v>
      </c>
      <c r="U19" s="40" t="str">
        <f t="shared" si="3"/>
        <v>Plano AnualCinema</v>
      </c>
    </row>
    <row r="20" spans="1:21" ht="15" customHeight="1">
      <c r="A20" s="32" t="str">
        <f t="shared" ref="A20" si="24">IF(B20="","",)</f>
        <v/>
      </c>
      <c r="B20" s="30"/>
      <c r="C20" s="59" t="s">
        <v>142</v>
      </c>
      <c r="D20" s="21">
        <v>7</v>
      </c>
      <c r="E20" s="18"/>
      <c r="F20" s="11" t="s">
        <v>3</v>
      </c>
      <c r="G20" s="7" t="s">
        <v>15</v>
      </c>
      <c r="H20" s="4" t="s">
        <v>15</v>
      </c>
      <c r="I20" s="73" t="s">
        <v>441</v>
      </c>
      <c r="J20" s="38"/>
      <c r="K20" s="38" t="s">
        <v>276</v>
      </c>
      <c r="L20" s="39">
        <v>400</v>
      </c>
      <c r="M20" s="26"/>
      <c r="N20" s="4" t="s">
        <v>20</v>
      </c>
      <c r="O20" s="23" t="s">
        <v>7</v>
      </c>
      <c r="P20" s="9" t="str">
        <f t="shared" ref="P20" si="25">IF(O20="Cancelada","Inserir o motivo",IF(O20="Alterada","Inserir o motivo",IF(O20="Definida","situação a alterar",IF(O20="","",IF(O20="Por definir","sem data marcada",IF(O20="Realizada","-----"))))))</f>
        <v>-----</v>
      </c>
      <c r="Q20" s="75"/>
      <c r="R20" s="64"/>
      <c r="T20" s="40" t="str">
        <f t="shared" ref="T20" si="26">CONCATENATE(N20,O20)</f>
        <v>Plano AnualRealizada</v>
      </c>
      <c r="U20" s="40" t="str">
        <f t="shared" ref="U20" si="27">CONCATENATE(N20,H20)</f>
        <v>Plano AnualCinema</v>
      </c>
    </row>
    <row r="21" spans="1:21" ht="15" customHeight="1">
      <c r="A21" s="32" t="str">
        <f t="shared" si="0"/>
        <v/>
      </c>
      <c r="B21" s="30"/>
      <c r="C21" s="59" t="s">
        <v>142</v>
      </c>
      <c r="D21" s="21">
        <v>7</v>
      </c>
      <c r="E21" s="18" t="s">
        <v>85</v>
      </c>
      <c r="F21" s="11" t="s">
        <v>3</v>
      </c>
      <c r="G21" s="7" t="s">
        <v>213</v>
      </c>
      <c r="H21" s="4" t="s">
        <v>12</v>
      </c>
      <c r="I21" s="73" t="s">
        <v>412</v>
      </c>
      <c r="J21" s="38"/>
      <c r="K21" s="38" t="s">
        <v>276</v>
      </c>
      <c r="L21" s="39">
        <v>1100</v>
      </c>
      <c r="M21" s="26"/>
      <c r="N21" s="4" t="s">
        <v>20</v>
      </c>
      <c r="O21" s="23" t="s">
        <v>7</v>
      </c>
      <c r="P21" s="9" t="str">
        <f t="shared" si="1"/>
        <v>-----</v>
      </c>
      <c r="Q21" s="75"/>
      <c r="R21" s="64"/>
      <c r="T21" s="40" t="str">
        <f t="shared" si="2"/>
        <v>Plano AnualRealizada</v>
      </c>
      <c r="U21" s="40" t="str">
        <f t="shared" si="3"/>
        <v>Plano AnualTurismo</v>
      </c>
    </row>
    <row r="22" spans="1:21" ht="15" customHeight="1">
      <c r="A22" s="32" t="str">
        <f t="shared" si="0"/>
        <v/>
      </c>
      <c r="B22" s="30"/>
      <c r="C22" s="59" t="s">
        <v>142</v>
      </c>
      <c r="D22" s="21">
        <v>8</v>
      </c>
      <c r="E22" s="18"/>
      <c r="F22" s="11" t="s">
        <v>4</v>
      </c>
      <c r="G22" s="7" t="s">
        <v>238</v>
      </c>
      <c r="H22" s="4" t="s">
        <v>12</v>
      </c>
      <c r="I22" s="73" t="s">
        <v>412</v>
      </c>
      <c r="J22" s="38"/>
      <c r="K22" s="38"/>
      <c r="L22" s="39"/>
      <c r="M22" s="26"/>
      <c r="N22" s="4" t="s">
        <v>20</v>
      </c>
      <c r="O22" s="23" t="s">
        <v>7</v>
      </c>
      <c r="P22" s="9" t="str">
        <f t="shared" si="1"/>
        <v>-----</v>
      </c>
      <c r="Q22" s="75"/>
      <c r="R22" s="64"/>
      <c r="T22" s="40" t="str">
        <f t="shared" si="2"/>
        <v>Plano AnualRealizada</v>
      </c>
      <c r="U22" s="40" t="str">
        <f t="shared" si="3"/>
        <v>Plano AnualTurismo</v>
      </c>
    </row>
    <row r="23" spans="1:21" ht="15" customHeight="1">
      <c r="A23" s="32" t="str">
        <f t="shared" ref="A23:A26" si="28">IF(B23="","",)</f>
        <v/>
      </c>
      <c r="B23" s="30"/>
      <c r="C23" s="59" t="s">
        <v>142</v>
      </c>
      <c r="D23" s="21">
        <v>8</v>
      </c>
      <c r="E23" s="18"/>
      <c r="F23" s="11" t="s">
        <v>4</v>
      </c>
      <c r="G23" s="7" t="s">
        <v>15</v>
      </c>
      <c r="H23" s="4" t="s">
        <v>15</v>
      </c>
      <c r="I23" s="73" t="s">
        <v>441</v>
      </c>
      <c r="J23" s="38"/>
      <c r="K23" s="38"/>
      <c r="L23" s="39"/>
      <c r="M23" s="26"/>
      <c r="N23" s="4" t="s">
        <v>21</v>
      </c>
      <c r="O23" s="23" t="s">
        <v>7</v>
      </c>
      <c r="P23" s="9" t="str">
        <f t="shared" ref="P23:P26" si="29">IF(O23="Cancelada","Inserir o motivo",IF(O23="Alterada","Inserir o motivo",IF(O23="Definida","situação a alterar",IF(O23="","",IF(O23="Por definir","sem data marcada",IF(O23="Realizada","-----"))))))</f>
        <v>-----</v>
      </c>
      <c r="Q23" s="75"/>
      <c r="R23" s="64"/>
      <c r="T23" s="40" t="str">
        <f t="shared" ref="T23:T26" si="30">CONCATENATE(N23,O23)</f>
        <v>Extra PlanoRealizada</v>
      </c>
      <c r="U23" s="40" t="str">
        <f t="shared" ref="U23:U26" si="31">CONCATENATE(N23,H23)</f>
        <v>Extra PlanoCinema</v>
      </c>
    </row>
    <row r="24" spans="1:21" ht="15" customHeight="1">
      <c r="A24" s="32" t="str">
        <f t="shared" ref="A24" si="32">IF(B24="","",)</f>
        <v/>
      </c>
      <c r="B24" s="30"/>
      <c r="C24" s="59" t="s">
        <v>142</v>
      </c>
      <c r="D24" s="21">
        <v>9</v>
      </c>
      <c r="E24" s="18"/>
      <c r="F24" s="11" t="s">
        <v>5</v>
      </c>
      <c r="G24" s="7" t="s">
        <v>27</v>
      </c>
      <c r="H24" s="4" t="s">
        <v>14</v>
      </c>
      <c r="I24" s="73" t="s">
        <v>387</v>
      </c>
      <c r="J24" s="38"/>
      <c r="K24" s="38" t="s">
        <v>276</v>
      </c>
      <c r="L24" s="39">
        <v>35</v>
      </c>
      <c r="M24" s="26"/>
      <c r="N24" s="4" t="s">
        <v>20</v>
      </c>
      <c r="O24" s="23" t="s">
        <v>7</v>
      </c>
      <c r="P24" s="9" t="str">
        <f t="shared" ref="P24" si="33">IF(O24="Cancelada","Inserir o motivo",IF(O24="Alterada","Inserir o motivo",IF(O24="Definida","situação a alterar",IF(O24="","",IF(O24="Por definir","sem data marcada",IF(O24="Realizada","-----"))))))</f>
        <v>-----</v>
      </c>
      <c r="Q24" s="75"/>
      <c r="R24" s="64"/>
      <c r="T24" s="40" t="str">
        <f t="shared" ref="T24" si="34">CONCATENATE(N24,O24)</f>
        <v>Plano AnualRealizada</v>
      </c>
      <c r="U24" s="40" t="str">
        <f t="shared" ref="U24" si="35">CONCATENATE(N24,H24)</f>
        <v>Plano AnualBiblioteca</v>
      </c>
    </row>
    <row r="25" spans="1:21" ht="15" customHeight="1">
      <c r="A25" s="32" t="str">
        <f t="shared" si="28"/>
        <v/>
      </c>
      <c r="B25" s="30"/>
      <c r="C25" s="59" t="s">
        <v>142</v>
      </c>
      <c r="D25" s="21">
        <v>9</v>
      </c>
      <c r="E25" s="18" t="s">
        <v>90</v>
      </c>
      <c r="F25" s="11" t="s">
        <v>5</v>
      </c>
      <c r="G25" s="7" t="s">
        <v>638</v>
      </c>
      <c r="H25" s="4" t="s">
        <v>18</v>
      </c>
      <c r="I25" s="73" t="s">
        <v>566</v>
      </c>
      <c r="J25" s="38"/>
      <c r="K25" s="38" t="s">
        <v>276</v>
      </c>
      <c r="L25" s="39">
        <v>35</v>
      </c>
      <c r="M25" s="26"/>
      <c r="N25" s="4" t="s">
        <v>20</v>
      </c>
      <c r="O25" s="23" t="s">
        <v>7</v>
      </c>
      <c r="P25" s="9" t="str">
        <f t="shared" si="29"/>
        <v>-----</v>
      </c>
      <c r="Q25" s="75"/>
      <c r="R25" s="64"/>
      <c r="T25" s="40" t="str">
        <f t="shared" si="30"/>
        <v>Plano AnualRealizada</v>
      </c>
      <c r="U25" s="40" t="str">
        <f t="shared" si="31"/>
        <v>Plano AnualDiv. Externo</v>
      </c>
    </row>
    <row r="26" spans="1:21" ht="15" customHeight="1">
      <c r="A26" s="32" t="str">
        <f t="shared" si="28"/>
        <v/>
      </c>
      <c r="B26" s="30"/>
      <c r="C26" s="59" t="s">
        <v>142</v>
      </c>
      <c r="D26" s="21">
        <v>9</v>
      </c>
      <c r="E26" s="18" t="s">
        <v>92</v>
      </c>
      <c r="F26" s="11" t="s">
        <v>5</v>
      </c>
      <c r="G26" s="7" t="s">
        <v>337</v>
      </c>
      <c r="H26" s="4" t="s">
        <v>14</v>
      </c>
      <c r="I26" s="73" t="s">
        <v>388</v>
      </c>
      <c r="J26" s="38"/>
      <c r="K26" s="38" t="s">
        <v>276</v>
      </c>
      <c r="L26" s="39">
        <v>35</v>
      </c>
      <c r="M26" s="26"/>
      <c r="N26" s="4" t="s">
        <v>20</v>
      </c>
      <c r="O26" s="23" t="s">
        <v>7</v>
      </c>
      <c r="P26" s="9" t="str">
        <f t="shared" si="29"/>
        <v>-----</v>
      </c>
      <c r="Q26" s="75"/>
      <c r="R26" s="64"/>
      <c r="T26" s="40" t="str">
        <f t="shared" si="30"/>
        <v>Plano AnualRealizada</v>
      </c>
      <c r="U26" s="40" t="str">
        <f t="shared" si="31"/>
        <v>Plano AnualBiblioteca</v>
      </c>
    </row>
    <row r="27" spans="1:21" ht="15" customHeight="1">
      <c r="A27" s="32" t="str">
        <f t="shared" si="0"/>
        <v/>
      </c>
      <c r="B27" s="30"/>
      <c r="C27" s="59" t="s">
        <v>142</v>
      </c>
      <c r="D27" s="21">
        <v>9</v>
      </c>
      <c r="E27" s="18"/>
      <c r="F27" s="11" t="s">
        <v>5</v>
      </c>
      <c r="G27" s="7" t="s">
        <v>27</v>
      </c>
      <c r="H27" s="4" t="s">
        <v>14</v>
      </c>
      <c r="I27" s="73" t="s">
        <v>387</v>
      </c>
      <c r="J27" s="38"/>
      <c r="K27" s="38" t="s">
        <v>276</v>
      </c>
      <c r="L27" s="39">
        <v>35</v>
      </c>
      <c r="M27" s="26"/>
      <c r="N27" s="4" t="s">
        <v>20</v>
      </c>
      <c r="O27" s="23" t="s">
        <v>7</v>
      </c>
      <c r="P27" s="9" t="str">
        <f t="shared" si="1"/>
        <v>-----</v>
      </c>
      <c r="Q27" s="75"/>
      <c r="R27" s="64"/>
      <c r="T27" s="40" t="str">
        <f t="shared" si="2"/>
        <v>Plano AnualRealizada</v>
      </c>
      <c r="U27" s="40" t="str">
        <f t="shared" si="3"/>
        <v>Plano AnualBiblioteca</v>
      </c>
    </row>
    <row r="28" spans="1:21" ht="15" customHeight="1">
      <c r="A28" s="32" t="str">
        <f t="shared" si="0"/>
        <v/>
      </c>
      <c r="B28" s="30"/>
      <c r="C28" s="59" t="s">
        <v>142</v>
      </c>
      <c r="D28" s="21">
        <v>10</v>
      </c>
      <c r="E28" s="18"/>
      <c r="F28" s="11" t="s">
        <v>6</v>
      </c>
      <c r="G28" s="7" t="s">
        <v>27</v>
      </c>
      <c r="H28" s="4" t="s">
        <v>14</v>
      </c>
      <c r="I28" s="73" t="s">
        <v>387</v>
      </c>
      <c r="J28" s="38"/>
      <c r="K28" s="38" t="s">
        <v>276</v>
      </c>
      <c r="L28" s="39">
        <v>35</v>
      </c>
      <c r="M28" s="26"/>
      <c r="N28" s="4" t="s">
        <v>20</v>
      </c>
      <c r="O28" s="23" t="s">
        <v>7</v>
      </c>
      <c r="P28" s="9" t="str">
        <f t="shared" si="1"/>
        <v>-----</v>
      </c>
      <c r="Q28" s="75"/>
      <c r="R28" s="64"/>
      <c r="T28" s="40" t="str">
        <f t="shared" si="2"/>
        <v>Plano AnualRealizada</v>
      </c>
      <c r="U28" s="40" t="str">
        <f t="shared" si="3"/>
        <v>Plano AnualBiblioteca</v>
      </c>
    </row>
    <row r="29" spans="1:21" ht="15" customHeight="1">
      <c r="A29" s="32" t="str">
        <f t="shared" si="0"/>
        <v/>
      </c>
      <c r="B29" s="30"/>
      <c r="C29" s="59" t="s">
        <v>142</v>
      </c>
      <c r="D29" s="21">
        <v>11</v>
      </c>
      <c r="E29" s="18"/>
      <c r="F29" s="11" t="s">
        <v>0</v>
      </c>
      <c r="G29" s="7" t="s">
        <v>34</v>
      </c>
      <c r="H29" s="4" t="s">
        <v>11</v>
      </c>
      <c r="I29" s="73" t="s">
        <v>420</v>
      </c>
      <c r="J29" s="38"/>
      <c r="K29" s="38" t="s">
        <v>276</v>
      </c>
      <c r="L29" s="39">
        <v>35</v>
      </c>
      <c r="M29" s="26"/>
      <c r="N29" s="4" t="s">
        <v>20</v>
      </c>
      <c r="O29" s="23" t="s">
        <v>7</v>
      </c>
      <c r="P29" s="9" t="str">
        <f t="shared" si="1"/>
        <v>-----</v>
      </c>
      <c r="Q29" s="75"/>
      <c r="R29" s="64"/>
      <c r="T29" s="40" t="str">
        <f t="shared" si="2"/>
        <v>Plano AnualRealizada</v>
      </c>
      <c r="U29" s="40" t="str">
        <f t="shared" si="3"/>
        <v>Plano AnualDesporto</v>
      </c>
    </row>
    <row r="30" spans="1:21" ht="15" customHeight="1">
      <c r="A30" s="32" t="str">
        <f t="shared" ref="A30" si="36">IF(B30="","",)</f>
        <v/>
      </c>
      <c r="B30" s="30"/>
      <c r="C30" s="59" t="s">
        <v>142</v>
      </c>
      <c r="D30" s="21">
        <v>11</v>
      </c>
      <c r="E30" s="18"/>
      <c r="F30" s="11" t="s">
        <v>0</v>
      </c>
      <c r="G30" s="7" t="s">
        <v>336</v>
      </c>
      <c r="H30" s="4" t="s">
        <v>14</v>
      </c>
      <c r="I30" s="73" t="s">
        <v>387</v>
      </c>
      <c r="J30" s="38"/>
      <c r="K30" s="38" t="s">
        <v>276</v>
      </c>
      <c r="L30" s="39">
        <v>40</v>
      </c>
      <c r="M30" s="26"/>
      <c r="N30" s="4" t="s">
        <v>20</v>
      </c>
      <c r="O30" s="23" t="s">
        <v>7</v>
      </c>
      <c r="P30" s="9" t="str">
        <f t="shared" ref="P30" si="37">IF(O30="Cancelada","Inserir o motivo",IF(O30="Alterada","Inserir o motivo",IF(O30="Definida","situação a alterar",IF(O30="","",IF(O30="Por definir","sem data marcada",IF(O30="Realizada","-----"))))))</f>
        <v>-----</v>
      </c>
      <c r="Q30" s="75"/>
      <c r="R30" s="64"/>
      <c r="T30" s="40" t="str">
        <f t="shared" ref="T30" si="38">CONCATENATE(N30,O30)</f>
        <v>Plano AnualRealizada</v>
      </c>
      <c r="U30" s="40" t="str">
        <f t="shared" ref="U30" si="39">CONCATENATE(N30,H30)</f>
        <v>Plano AnualBiblioteca</v>
      </c>
    </row>
    <row r="31" spans="1:21" ht="15" customHeight="1">
      <c r="A31" s="32" t="str">
        <f t="shared" si="0"/>
        <v/>
      </c>
      <c r="B31" s="30"/>
      <c r="C31" s="59" t="s">
        <v>142</v>
      </c>
      <c r="D31" s="21">
        <v>11</v>
      </c>
      <c r="E31" s="18"/>
      <c r="F31" s="11" t="s">
        <v>0</v>
      </c>
      <c r="G31" s="7" t="s">
        <v>337</v>
      </c>
      <c r="H31" s="4" t="s">
        <v>14</v>
      </c>
      <c r="I31" s="73" t="s">
        <v>388</v>
      </c>
      <c r="J31" s="38"/>
      <c r="K31" s="38" t="s">
        <v>276</v>
      </c>
      <c r="L31" s="39">
        <v>40</v>
      </c>
      <c r="M31" s="26"/>
      <c r="N31" s="4" t="s">
        <v>20</v>
      </c>
      <c r="O31" s="23" t="s">
        <v>7</v>
      </c>
      <c r="P31" s="9" t="str">
        <f t="shared" si="1"/>
        <v>-----</v>
      </c>
      <c r="Q31" s="75"/>
      <c r="R31" s="64"/>
      <c r="T31" s="40" t="str">
        <f t="shared" si="2"/>
        <v>Plano AnualRealizada</v>
      </c>
      <c r="U31" s="40" t="str">
        <f t="shared" si="3"/>
        <v>Plano AnualBiblioteca</v>
      </c>
    </row>
    <row r="32" spans="1:21" ht="15" customHeight="1">
      <c r="A32" s="56" t="str">
        <f t="shared" ref="A32:A33" si="40">IF(B32="","",)</f>
        <v/>
      </c>
      <c r="B32" s="57"/>
      <c r="C32" s="59" t="s">
        <v>142</v>
      </c>
      <c r="D32" s="21">
        <v>12</v>
      </c>
      <c r="E32" s="18"/>
      <c r="F32" s="11" t="s">
        <v>1</v>
      </c>
      <c r="G32" s="7"/>
      <c r="H32" s="4"/>
      <c r="I32" s="73"/>
      <c r="J32" s="38"/>
      <c r="K32" s="38"/>
      <c r="L32" s="39"/>
      <c r="M32" s="26"/>
      <c r="N32" s="4"/>
      <c r="O32" s="23"/>
      <c r="P32" s="9" t="str">
        <f t="shared" ref="P32" si="41">IF(O32="Cancelada","Inserir o motivo",IF(O32="Alterada","Inserir o motivo",IF(O32="Definida","situação a alterar",IF(O32="","",IF(O32="Por definir","sem data marcada",IF(O32="Realizada","-----"))))))</f>
        <v/>
      </c>
      <c r="Q32" s="75"/>
      <c r="R32" s="64"/>
      <c r="T32" s="40" t="str">
        <f t="shared" ref="T32:T33" si="42">CONCATENATE(N32,O32)</f>
        <v/>
      </c>
      <c r="U32" s="40" t="str">
        <f t="shared" ref="U32:U33" si="43">CONCATENATE(N32,H32)</f>
        <v/>
      </c>
    </row>
    <row r="33" spans="1:21" ht="15" customHeight="1">
      <c r="A33" s="56" t="str">
        <f t="shared" si="40"/>
        <v/>
      </c>
      <c r="B33" s="57"/>
      <c r="C33" s="59" t="s">
        <v>142</v>
      </c>
      <c r="D33" s="21">
        <v>13</v>
      </c>
      <c r="E33" s="18"/>
      <c r="F33" s="11" t="s">
        <v>2</v>
      </c>
      <c r="G33" s="7" t="s">
        <v>392</v>
      </c>
      <c r="H33" s="4" t="s">
        <v>153</v>
      </c>
      <c r="I33" s="73" t="s">
        <v>540</v>
      </c>
      <c r="J33" s="38"/>
      <c r="K33" s="38" t="s">
        <v>276</v>
      </c>
      <c r="L33" s="39">
        <v>500</v>
      </c>
      <c r="M33" s="26"/>
      <c r="N33" s="4" t="s">
        <v>21</v>
      </c>
      <c r="O33" s="23" t="s">
        <v>8</v>
      </c>
      <c r="P33" s="9" t="s">
        <v>30</v>
      </c>
      <c r="Q33" s="75"/>
      <c r="R33" s="64"/>
      <c r="T33" s="40" t="str">
        <f t="shared" si="42"/>
        <v>Extra PlanoCancelada</v>
      </c>
      <c r="U33" s="40" t="str">
        <f t="shared" si="43"/>
        <v>Extra PlanoCultura</v>
      </c>
    </row>
    <row r="34" spans="1:21" ht="15" customHeight="1">
      <c r="A34" s="56" t="str">
        <f t="shared" si="0"/>
        <v/>
      </c>
      <c r="B34" s="57"/>
      <c r="C34" s="59" t="s">
        <v>142</v>
      </c>
      <c r="D34" s="21">
        <v>13</v>
      </c>
      <c r="E34" s="18"/>
      <c r="F34" s="11" t="s">
        <v>2</v>
      </c>
      <c r="G34" s="7" t="s">
        <v>15</v>
      </c>
      <c r="H34" s="4" t="s">
        <v>15</v>
      </c>
      <c r="I34" s="73" t="s">
        <v>441</v>
      </c>
      <c r="J34" s="38"/>
      <c r="K34" s="38" t="s">
        <v>276</v>
      </c>
      <c r="L34" s="39">
        <v>500</v>
      </c>
      <c r="M34" s="26"/>
      <c r="N34" s="4" t="s">
        <v>20</v>
      </c>
      <c r="O34" s="23" t="s">
        <v>7</v>
      </c>
      <c r="P34" s="9"/>
      <c r="Q34" s="75"/>
      <c r="R34" s="64"/>
      <c r="T34" s="40" t="str">
        <f t="shared" si="2"/>
        <v>Plano AnualRealizada</v>
      </c>
      <c r="U34" s="40" t="str">
        <f t="shared" si="3"/>
        <v>Plano AnualCinema</v>
      </c>
    </row>
    <row r="35" spans="1:21" ht="15" customHeight="1">
      <c r="A35" s="32" t="str">
        <f t="shared" ref="A35:A41" si="44">IF(B35="","",)</f>
        <v/>
      </c>
      <c r="B35" s="30"/>
      <c r="C35" s="59" t="s">
        <v>142</v>
      </c>
      <c r="D35" s="21">
        <v>14</v>
      </c>
      <c r="E35" s="18" t="s">
        <v>92</v>
      </c>
      <c r="F35" s="11" t="s">
        <v>3</v>
      </c>
      <c r="G35" s="7" t="s">
        <v>313</v>
      </c>
      <c r="H35" s="4" t="s">
        <v>18</v>
      </c>
      <c r="I35" s="73" t="s">
        <v>418</v>
      </c>
      <c r="J35" s="38"/>
      <c r="K35" s="38" t="s">
        <v>276</v>
      </c>
      <c r="L35" s="39">
        <v>35</v>
      </c>
      <c r="M35" s="26"/>
      <c r="N35" s="4" t="s">
        <v>20</v>
      </c>
      <c r="O35" s="23" t="s">
        <v>8</v>
      </c>
      <c r="P35" s="9" t="s">
        <v>30</v>
      </c>
      <c r="Q35" s="75"/>
      <c r="R35" s="64"/>
      <c r="T35" s="40" t="str">
        <f t="shared" ref="T35:T41" si="45">CONCATENATE(N35,O35)</f>
        <v>Plano AnualCancelada</v>
      </c>
      <c r="U35" s="40" t="str">
        <f t="shared" ref="U35:U41" si="46">CONCATENATE(N35,H35)</f>
        <v>Plano AnualDiv. Externo</v>
      </c>
    </row>
    <row r="36" spans="1:21" ht="15" customHeight="1">
      <c r="A36" s="32" t="str">
        <f t="shared" si="44"/>
        <v/>
      </c>
      <c r="B36" s="30"/>
      <c r="C36" s="59" t="s">
        <v>142</v>
      </c>
      <c r="D36" s="21">
        <v>14</v>
      </c>
      <c r="E36" s="18"/>
      <c r="F36" s="11" t="s">
        <v>3</v>
      </c>
      <c r="G36" s="7" t="s">
        <v>15</v>
      </c>
      <c r="H36" s="4" t="s">
        <v>15</v>
      </c>
      <c r="I36" s="73" t="s">
        <v>441</v>
      </c>
      <c r="J36" s="38"/>
      <c r="K36" s="38" t="s">
        <v>276</v>
      </c>
      <c r="L36" s="39">
        <v>35</v>
      </c>
      <c r="M36" s="26"/>
      <c r="N36" s="4" t="s">
        <v>20</v>
      </c>
      <c r="O36" s="23" t="s">
        <v>7</v>
      </c>
      <c r="P36" s="9" t="str">
        <f t="shared" ref="P36:P41" si="47">IF(O36="Cancelada","Inserir o motivo",IF(O36="Alterada","Inserir o motivo",IF(O36="Definida","situação a alterar",IF(O36="","",IF(O36="Por definir","sem data marcada",IF(O36="Realizada","-----"))))))</f>
        <v>-----</v>
      </c>
      <c r="Q36" s="75"/>
      <c r="R36" s="64"/>
      <c r="T36" s="40" t="str">
        <f t="shared" si="45"/>
        <v>Plano AnualRealizada</v>
      </c>
      <c r="U36" s="40" t="str">
        <f t="shared" si="46"/>
        <v>Plano AnualCinema</v>
      </c>
    </row>
    <row r="37" spans="1:21" ht="15" customHeight="1">
      <c r="A37" s="32" t="str">
        <f t="shared" ref="A37:A38" si="48">IF(B37="","",)</f>
        <v/>
      </c>
      <c r="B37" s="30"/>
      <c r="C37" s="59" t="s">
        <v>142</v>
      </c>
      <c r="D37" s="21">
        <v>14</v>
      </c>
      <c r="E37" s="18"/>
      <c r="F37" s="11" t="s">
        <v>3</v>
      </c>
      <c r="G37" s="7" t="s">
        <v>596</v>
      </c>
      <c r="H37" s="4" t="s">
        <v>14</v>
      </c>
      <c r="I37" s="73" t="s">
        <v>388</v>
      </c>
      <c r="J37" s="38"/>
      <c r="K37" s="38" t="s">
        <v>276</v>
      </c>
      <c r="L37" s="39">
        <v>35</v>
      </c>
      <c r="M37" s="26"/>
      <c r="N37" s="4" t="s">
        <v>20</v>
      </c>
      <c r="O37" s="23" t="s">
        <v>8</v>
      </c>
      <c r="P37" s="9" t="s">
        <v>30</v>
      </c>
      <c r="Q37" s="75"/>
      <c r="R37" s="64"/>
      <c r="T37" s="40" t="str">
        <f t="shared" ref="T37:T38" si="49">CONCATENATE(N37,O37)</f>
        <v>Plano AnualCancelada</v>
      </c>
      <c r="U37" s="40" t="str">
        <f t="shared" ref="U37:U38" si="50">CONCATENATE(N37,H37)</f>
        <v>Plano AnualBiblioteca</v>
      </c>
    </row>
    <row r="38" spans="1:21" ht="15" customHeight="1">
      <c r="A38" s="32" t="str">
        <f t="shared" si="48"/>
        <v/>
      </c>
      <c r="B38" s="30"/>
      <c r="C38" s="59" t="s">
        <v>142</v>
      </c>
      <c r="D38" s="21">
        <v>14</v>
      </c>
      <c r="E38" s="18"/>
      <c r="F38" s="11" t="s">
        <v>3</v>
      </c>
      <c r="G38" s="7" t="s">
        <v>527</v>
      </c>
      <c r="H38" s="4" t="s">
        <v>13</v>
      </c>
      <c r="I38" s="73" t="s">
        <v>414</v>
      </c>
      <c r="J38" s="38"/>
      <c r="K38" s="38" t="s">
        <v>276</v>
      </c>
      <c r="L38" s="39">
        <v>35</v>
      </c>
      <c r="M38" s="26"/>
      <c r="N38" s="4" t="s">
        <v>21</v>
      </c>
      <c r="O38" s="23" t="s">
        <v>7</v>
      </c>
      <c r="P38" s="9" t="s">
        <v>30</v>
      </c>
      <c r="Q38" s="75"/>
      <c r="R38" s="64"/>
      <c r="T38" s="40" t="str">
        <f t="shared" si="49"/>
        <v>Extra PlanoRealizada</v>
      </c>
      <c r="U38" s="40" t="str">
        <f t="shared" si="50"/>
        <v>Extra PlanoMuseu</v>
      </c>
    </row>
    <row r="39" spans="1:21" ht="15" customHeight="1">
      <c r="A39" s="32" t="str">
        <f t="shared" si="44"/>
        <v/>
      </c>
      <c r="B39" s="30"/>
      <c r="C39" s="59" t="s">
        <v>142</v>
      </c>
      <c r="D39" s="21">
        <v>14</v>
      </c>
      <c r="E39" s="18"/>
      <c r="F39" s="11" t="s">
        <v>3</v>
      </c>
      <c r="G39" s="7" t="s">
        <v>640</v>
      </c>
      <c r="H39" s="4" t="s">
        <v>18</v>
      </c>
      <c r="I39" s="73" t="s">
        <v>566</v>
      </c>
      <c r="J39" s="38"/>
      <c r="K39" s="38" t="s">
        <v>276</v>
      </c>
      <c r="L39" s="39">
        <v>35</v>
      </c>
      <c r="M39" s="26"/>
      <c r="N39" s="4" t="s">
        <v>21</v>
      </c>
      <c r="O39" s="23" t="s">
        <v>7</v>
      </c>
      <c r="P39" s="9" t="s">
        <v>30</v>
      </c>
      <c r="Q39" s="75"/>
      <c r="R39" s="64"/>
      <c r="T39" s="40" t="str">
        <f t="shared" si="45"/>
        <v>Extra PlanoRealizada</v>
      </c>
      <c r="U39" s="40" t="str">
        <f t="shared" si="46"/>
        <v>Extra PlanoDiv. Externo</v>
      </c>
    </row>
    <row r="40" spans="1:21" ht="15" customHeight="1">
      <c r="A40" s="32" t="str">
        <f t="shared" si="44"/>
        <v/>
      </c>
      <c r="B40" s="30"/>
      <c r="C40" s="59" t="s">
        <v>142</v>
      </c>
      <c r="D40" s="21">
        <v>14</v>
      </c>
      <c r="E40" s="18" t="s">
        <v>92</v>
      </c>
      <c r="F40" s="11" t="s">
        <v>3</v>
      </c>
      <c r="G40" s="7" t="s">
        <v>597</v>
      </c>
      <c r="H40" s="4" t="s">
        <v>18</v>
      </c>
      <c r="I40" s="73" t="s">
        <v>418</v>
      </c>
      <c r="J40" s="38"/>
      <c r="K40" s="38" t="s">
        <v>276</v>
      </c>
      <c r="L40" s="39">
        <v>35</v>
      </c>
      <c r="M40" s="26"/>
      <c r="N40" s="4" t="s">
        <v>21</v>
      </c>
      <c r="O40" s="23" t="s">
        <v>7</v>
      </c>
      <c r="P40" s="9" t="str">
        <f t="shared" si="47"/>
        <v>-----</v>
      </c>
      <c r="Q40" s="75"/>
      <c r="R40" s="64"/>
      <c r="T40" s="40" t="str">
        <f t="shared" si="45"/>
        <v>Extra PlanoRealizada</v>
      </c>
      <c r="U40" s="40" t="str">
        <f t="shared" si="46"/>
        <v>Extra PlanoDiv. Externo</v>
      </c>
    </row>
    <row r="41" spans="1:21" ht="15" customHeight="1">
      <c r="A41" s="32" t="str">
        <f t="shared" si="44"/>
        <v/>
      </c>
      <c r="B41" s="30"/>
      <c r="C41" s="59" t="s">
        <v>142</v>
      </c>
      <c r="D41" s="21">
        <v>15</v>
      </c>
      <c r="E41" s="18"/>
      <c r="F41" s="11" t="s">
        <v>4</v>
      </c>
      <c r="G41" s="7" t="s">
        <v>15</v>
      </c>
      <c r="H41" s="4" t="s">
        <v>15</v>
      </c>
      <c r="I41" s="73" t="s">
        <v>441</v>
      </c>
      <c r="J41" s="38"/>
      <c r="K41" s="38" t="s">
        <v>276</v>
      </c>
      <c r="L41" s="39">
        <v>35</v>
      </c>
      <c r="M41" s="26"/>
      <c r="N41" s="4" t="s">
        <v>20</v>
      </c>
      <c r="O41" s="23" t="s">
        <v>7</v>
      </c>
      <c r="P41" s="9" t="str">
        <f t="shared" si="47"/>
        <v>-----</v>
      </c>
      <c r="Q41" s="75"/>
      <c r="R41" s="64"/>
      <c r="T41" s="40" t="str">
        <f t="shared" si="45"/>
        <v>Plano AnualRealizada</v>
      </c>
      <c r="U41" s="40" t="str">
        <f t="shared" si="46"/>
        <v>Plano AnualCinema</v>
      </c>
    </row>
    <row r="42" spans="1:21" ht="15" customHeight="1">
      <c r="A42" s="32" t="str">
        <f t="shared" si="0"/>
        <v/>
      </c>
      <c r="B42" s="30"/>
      <c r="C42" s="59" t="s">
        <v>142</v>
      </c>
      <c r="D42" s="21">
        <v>15</v>
      </c>
      <c r="E42" s="18"/>
      <c r="F42" s="11" t="s">
        <v>4</v>
      </c>
      <c r="G42" s="7" t="s">
        <v>637</v>
      </c>
      <c r="H42" s="4" t="s">
        <v>18</v>
      </c>
      <c r="I42" s="73" t="s">
        <v>412</v>
      </c>
      <c r="J42" s="38"/>
      <c r="K42" s="38" t="s">
        <v>276</v>
      </c>
      <c r="L42" s="39">
        <v>35</v>
      </c>
      <c r="M42" s="26"/>
      <c r="N42" s="4" t="s">
        <v>20</v>
      </c>
      <c r="O42" s="23" t="s">
        <v>7</v>
      </c>
      <c r="P42" s="9" t="str">
        <f t="shared" si="1"/>
        <v>-----</v>
      </c>
      <c r="Q42" s="75"/>
      <c r="R42" s="64"/>
      <c r="T42" s="40" t="str">
        <f t="shared" si="2"/>
        <v>Plano AnualRealizada</v>
      </c>
      <c r="U42" s="40" t="str">
        <f t="shared" si="3"/>
        <v>Plano AnualDiv. Externo</v>
      </c>
    </row>
    <row r="43" spans="1:21" ht="15" customHeight="1">
      <c r="A43" s="32" t="str">
        <f t="shared" ref="A43" si="51">IF(B43="","",)</f>
        <v/>
      </c>
      <c r="B43" s="30"/>
      <c r="C43" s="59" t="s">
        <v>142</v>
      </c>
      <c r="D43" s="21">
        <v>16</v>
      </c>
      <c r="E43" s="18"/>
      <c r="F43" s="11" t="s">
        <v>5</v>
      </c>
      <c r="G43" s="7" t="s">
        <v>27</v>
      </c>
      <c r="H43" s="4" t="s">
        <v>14</v>
      </c>
      <c r="I43" s="73" t="s">
        <v>387</v>
      </c>
      <c r="J43" s="38"/>
      <c r="K43" s="38" t="s">
        <v>276</v>
      </c>
      <c r="L43" s="39">
        <v>35</v>
      </c>
      <c r="M43" s="26"/>
      <c r="N43" s="4" t="s">
        <v>20</v>
      </c>
      <c r="O43" s="23" t="s">
        <v>7</v>
      </c>
      <c r="P43" s="9" t="str">
        <f t="shared" ref="P43" si="52">IF(O43="Cancelada","Inserir o motivo",IF(O43="Alterada","Inserir o motivo",IF(O43="Definida","situação a alterar",IF(O43="","",IF(O43="Por definir","sem data marcada",IF(O43="Realizada","-----"))))))</f>
        <v>-----</v>
      </c>
      <c r="Q43" s="75"/>
      <c r="R43" s="64"/>
      <c r="T43" s="40" t="str">
        <f t="shared" ref="T43" si="53">CONCATENATE(N43,O43)</f>
        <v>Plano AnualRealizada</v>
      </c>
      <c r="U43" s="40" t="str">
        <f t="shared" ref="U43" si="54">CONCATENATE(N43,H43)</f>
        <v>Plano AnualBiblioteca</v>
      </c>
    </row>
    <row r="44" spans="1:21" ht="15" customHeight="1">
      <c r="A44" s="32" t="str">
        <f t="shared" si="0"/>
        <v/>
      </c>
      <c r="B44" s="30"/>
      <c r="C44" s="59" t="s">
        <v>142</v>
      </c>
      <c r="D44" s="21">
        <v>16</v>
      </c>
      <c r="E44" s="18" t="s">
        <v>94</v>
      </c>
      <c r="F44" s="11" t="s">
        <v>5</v>
      </c>
      <c r="G44" s="7" t="s">
        <v>595</v>
      </c>
      <c r="H44" s="4" t="s">
        <v>152</v>
      </c>
      <c r="I44" s="73" t="s">
        <v>447</v>
      </c>
      <c r="J44" s="38"/>
      <c r="K44" s="38" t="s">
        <v>276</v>
      </c>
      <c r="L44" s="39">
        <v>35</v>
      </c>
      <c r="M44" s="26"/>
      <c r="N44" s="4" t="s">
        <v>20</v>
      </c>
      <c r="O44" s="23" t="s">
        <v>7</v>
      </c>
      <c r="P44" s="9" t="str">
        <f t="shared" si="1"/>
        <v>-----</v>
      </c>
      <c r="Q44" s="75"/>
      <c r="R44" s="64"/>
      <c r="T44" s="40" t="str">
        <f t="shared" si="2"/>
        <v>Plano AnualRealizada</v>
      </c>
      <c r="U44" s="40" t="str">
        <f t="shared" si="3"/>
        <v>Plano AnualEducação</v>
      </c>
    </row>
    <row r="45" spans="1:21" ht="15" customHeight="1">
      <c r="A45" s="32" t="str">
        <f t="shared" si="0"/>
        <v/>
      </c>
      <c r="B45" s="30"/>
      <c r="C45" s="59" t="s">
        <v>142</v>
      </c>
      <c r="D45" s="21">
        <v>17</v>
      </c>
      <c r="E45" s="18"/>
      <c r="F45" s="11" t="s">
        <v>6</v>
      </c>
      <c r="G45" s="7" t="s">
        <v>27</v>
      </c>
      <c r="H45" s="4" t="s">
        <v>14</v>
      </c>
      <c r="I45" s="73" t="s">
        <v>387</v>
      </c>
      <c r="J45" s="38"/>
      <c r="K45" s="38" t="s">
        <v>276</v>
      </c>
      <c r="L45" s="39">
        <v>35</v>
      </c>
      <c r="M45" s="26"/>
      <c r="N45" s="4" t="s">
        <v>20</v>
      </c>
      <c r="O45" s="23" t="s">
        <v>7</v>
      </c>
      <c r="P45" s="9" t="str">
        <f t="shared" si="1"/>
        <v>-----</v>
      </c>
      <c r="Q45" s="75"/>
      <c r="R45" s="64"/>
      <c r="T45" s="40" t="str">
        <f t="shared" si="2"/>
        <v>Plano AnualRealizada</v>
      </c>
      <c r="U45" s="40" t="str">
        <f t="shared" si="3"/>
        <v>Plano AnualBiblioteca</v>
      </c>
    </row>
    <row r="46" spans="1:21" ht="15" customHeight="1">
      <c r="A46" s="56" t="str">
        <f t="shared" si="0"/>
        <v/>
      </c>
      <c r="B46" s="57"/>
      <c r="C46" s="59" t="s">
        <v>142</v>
      </c>
      <c r="D46" s="21">
        <v>18</v>
      </c>
      <c r="E46" s="18"/>
      <c r="F46" s="11" t="s">
        <v>0</v>
      </c>
      <c r="G46" s="7" t="s">
        <v>196</v>
      </c>
      <c r="H46" s="4" t="s">
        <v>13</v>
      </c>
      <c r="I46" s="73" t="s">
        <v>414</v>
      </c>
      <c r="J46" s="38"/>
      <c r="K46" s="38" t="s">
        <v>276</v>
      </c>
      <c r="L46" s="39">
        <v>40</v>
      </c>
      <c r="M46" s="26"/>
      <c r="N46" s="4" t="s">
        <v>20</v>
      </c>
      <c r="O46" s="23" t="s">
        <v>7</v>
      </c>
      <c r="P46" s="9" t="str">
        <f t="shared" si="1"/>
        <v>-----</v>
      </c>
      <c r="Q46" s="75"/>
      <c r="R46" s="64"/>
      <c r="T46" s="40" t="str">
        <f t="shared" si="2"/>
        <v>Plano AnualRealizada</v>
      </c>
      <c r="U46" s="40" t="str">
        <f t="shared" si="3"/>
        <v>Plano AnualMuseu</v>
      </c>
    </row>
    <row r="47" spans="1:21" ht="15" customHeight="1">
      <c r="A47" s="32" t="str">
        <f t="shared" ref="A47:A48" si="55">IF(B47="","",)</f>
        <v/>
      </c>
      <c r="B47" s="30"/>
      <c r="C47" s="59" t="s">
        <v>142</v>
      </c>
      <c r="D47" s="21">
        <v>18</v>
      </c>
      <c r="E47" s="18"/>
      <c r="F47" s="11" t="s">
        <v>0</v>
      </c>
      <c r="G47" s="7" t="s">
        <v>336</v>
      </c>
      <c r="H47" s="4" t="s">
        <v>14</v>
      </c>
      <c r="I47" s="73" t="s">
        <v>387</v>
      </c>
      <c r="J47" s="38"/>
      <c r="K47" s="38" t="s">
        <v>276</v>
      </c>
      <c r="L47" s="39">
        <v>40</v>
      </c>
      <c r="M47" s="26"/>
      <c r="N47" s="4" t="s">
        <v>20</v>
      </c>
      <c r="O47" s="23" t="s">
        <v>7</v>
      </c>
      <c r="P47" s="9" t="str">
        <f t="shared" ref="P47:P48" si="56">IF(O47="Cancelada","Inserir o motivo",IF(O47="Alterada","Inserir o motivo",IF(O47="Definida","situação a alterar",IF(O47="","",IF(O47="Por definir","sem data marcada",IF(O47="Realizada","-----"))))))</f>
        <v>-----</v>
      </c>
      <c r="Q47" s="75"/>
      <c r="R47" s="64"/>
      <c r="T47" s="40" t="str">
        <f t="shared" ref="T47:T48" si="57">CONCATENATE(N47,O47)</f>
        <v>Plano AnualRealizada</v>
      </c>
      <c r="U47" s="40" t="str">
        <f t="shared" ref="U47:U48" si="58">CONCATENATE(N47,H47)</f>
        <v>Plano AnualBiblioteca</v>
      </c>
    </row>
    <row r="48" spans="1:21" ht="15" customHeight="1">
      <c r="A48" s="32" t="str">
        <f t="shared" si="55"/>
        <v/>
      </c>
      <c r="B48" s="30"/>
      <c r="C48" s="59" t="s">
        <v>142</v>
      </c>
      <c r="D48" s="21">
        <v>18</v>
      </c>
      <c r="E48" s="18"/>
      <c r="F48" s="11" t="s">
        <v>0</v>
      </c>
      <c r="G48" s="7" t="s">
        <v>34</v>
      </c>
      <c r="H48" s="4" t="s">
        <v>11</v>
      </c>
      <c r="I48" s="73" t="s">
        <v>420</v>
      </c>
      <c r="J48" s="38"/>
      <c r="K48" s="38" t="s">
        <v>276</v>
      </c>
      <c r="L48" s="39">
        <v>40</v>
      </c>
      <c r="M48" s="26"/>
      <c r="N48" s="4" t="s">
        <v>20</v>
      </c>
      <c r="O48" s="23" t="s">
        <v>7</v>
      </c>
      <c r="P48" s="9" t="str">
        <f t="shared" si="56"/>
        <v>-----</v>
      </c>
      <c r="Q48" s="75"/>
      <c r="R48" s="64"/>
      <c r="T48" s="40" t="str">
        <f t="shared" si="57"/>
        <v>Plano AnualRealizada</v>
      </c>
      <c r="U48" s="40" t="str">
        <f t="shared" si="58"/>
        <v>Plano AnualDesporto</v>
      </c>
    </row>
    <row r="49" spans="1:21" ht="15" customHeight="1">
      <c r="A49" s="32" t="str">
        <f t="shared" si="0"/>
        <v/>
      </c>
      <c r="B49" s="30"/>
      <c r="C49" s="59" t="s">
        <v>142</v>
      </c>
      <c r="D49" s="21">
        <v>18</v>
      </c>
      <c r="E49" s="18"/>
      <c r="F49" s="11" t="s">
        <v>0</v>
      </c>
      <c r="G49" s="7" t="s">
        <v>639</v>
      </c>
      <c r="H49" s="4" t="s">
        <v>18</v>
      </c>
      <c r="I49" s="73" t="s">
        <v>418</v>
      </c>
      <c r="J49" s="38"/>
      <c r="K49" s="38" t="s">
        <v>276</v>
      </c>
      <c r="L49" s="39">
        <v>40</v>
      </c>
      <c r="M49" s="26"/>
      <c r="N49" s="4" t="s">
        <v>20</v>
      </c>
      <c r="O49" s="23" t="s">
        <v>7</v>
      </c>
      <c r="P49" s="9" t="str">
        <f t="shared" si="1"/>
        <v>-----</v>
      </c>
      <c r="Q49" s="75"/>
      <c r="R49" s="64"/>
      <c r="T49" s="40" t="str">
        <f t="shared" si="2"/>
        <v>Plano AnualRealizada</v>
      </c>
      <c r="U49" s="40" t="str">
        <f t="shared" si="3"/>
        <v>Plano AnualDiv. Externo</v>
      </c>
    </row>
    <row r="50" spans="1:21" ht="15" customHeight="1">
      <c r="A50" s="56" t="str">
        <f t="shared" ref="A50:A52" si="59">IF(B50="","",)</f>
        <v/>
      </c>
      <c r="B50" s="57"/>
      <c r="C50" s="59" t="s">
        <v>142</v>
      </c>
      <c r="D50" s="21">
        <v>19</v>
      </c>
      <c r="E50" s="18"/>
      <c r="F50" s="11" t="s">
        <v>1</v>
      </c>
      <c r="G50" s="7" t="s">
        <v>641</v>
      </c>
      <c r="H50" s="4" t="s">
        <v>18</v>
      </c>
      <c r="I50" s="73" t="s">
        <v>418</v>
      </c>
      <c r="J50" s="38"/>
      <c r="K50" s="38"/>
      <c r="L50" s="39"/>
      <c r="M50" s="26"/>
      <c r="N50" s="4"/>
      <c r="O50" s="23"/>
      <c r="P50" s="9" t="str">
        <f t="shared" ref="P50:P52" si="60">IF(O50="Cancelada","Inserir o motivo",IF(O50="Alterada","Inserir o motivo",IF(O50="Definida","situação a alterar",IF(O50="","",IF(O50="Por definir","sem data marcada",IF(O50="Realizada","-----"))))))</f>
        <v/>
      </c>
      <c r="Q50" s="75"/>
      <c r="R50" s="64"/>
      <c r="T50" s="40" t="str">
        <f t="shared" ref="T50:T52" si="61">CONCATENATE(N50,O50)</f>
        <v/>
      </c>
      <c r="U50" s="40" t="str">
        <f t="shared" ref="U50:U52" si="62">CONCATENATE(N50,H50)</f>
        <v>Div. Externo</v>
      </c>
    </row>
    <row r="51" spans="1:21" ht="15" customHeight="1">
      <c r="A51" s="56" t="str">
        <f t="shared" si="59"/>
        <v/>
      </c>
      <c r="B51" s="57"/>
      <c r="C51" s="59" t="s">
        <v>142</v>
      </c>
      <c r="D51" s="21">
        <v>20</v>
      </c>
      <c r="E51" s="18"/>
      <c r="F51" s="11" t="s">
        <v>2</v>
      </c>
      <c r="G51" s="7" t="s">
        <v>15</v>
      </c>
      <c r="H51" s="4" t="s">
        <v>153</v>
      </c>
      <c r="I51" s="73" t="s">
        <v>441</v>
      </c>
      <c r="J51" s="38"/>
      <c r="K51" s="38" t="s">
        <v>276</v>
      </c>
      <c r="L51" s="39">
        <v>500</v>
      </c>
      <c r="M51" s="26"/>
      <c r="N51" s="4" t="s">
        <v>20</v>
      </c>
      <c r="O51" s="23" t="s">
        <v>7</v>
      </c>
      <c r="P51" s="9" t="str">
        <f t="shared" si="60"/>
        <v>-----</v>
      </c>
      <c r="Q51" s="75"/>
      <c r="R51" s="64"/>
      <c r="T51" s="40" t="str">
        <f t="shared" si="61"/>
        <v>Plano AnualRealizada</v>
      </c>
      <c r="U51" s="40" t="str">
        <f t="shared" si="62"/>
        <v>Plano AnualCultura</v>
      </c>
    </row>
    <row r="52" spans="1:21" ht="15" customHeight="1">
      <c r="A52" s="56" t="str">
        <f t="shared" si="59"/>
        <v/>
      </c>
      <c r="B52" s="57"/>
      <c r="C52" s="59" t="s">
        <v>142</v>
      </c>
      <c r="D52" s="21">
        <v>20</v>
      </c>
      <c r="E52" s="18"/>
      <c r="F52" s="11" t="s">
        <v>2</v>
      </c>
      <c r="G52" s="7" t="s">
        <v>598</v>
      </c>
      <c r="H52" s="4" t="s">
        <v>18</v>
      </c>
      <c r="I52" s="73" t="s">
        <v>418</v>
      </c>
      <c r="J52" s="38"/>
      <c r="K52" s="38" t="s">
        <v>276</v>
      </c>
      <c r="L52" s="39">
        <v>500</v>
      </c>
      <c r="M52" s="26"/>
      <c r="N52" s="4" t="s">
        <v>20</v>
      </c>
      <c r="O52" s="23" t="s">
        <v>7</v>
      </c>
      <c r="P52" s="9" t="str">
        <f t="shared" si="60"/>
        <v>-----</v>
      </c>
      <c r="Q52" s="75"/>
      <c r="R52" s="64"/>
      <c r="T52" s="40" t="str">
        <f t="shared" si="61"/>
        <v>Plano AnualRealizada</v>
      </c>
      <c r="U52" s="40" t="str">
        <f t="shared" si="62"/>
        <v>Plano AnualDiv. Externo</v>
      </c>
    </row>
    <row r="53" spans="1:21" ht="15" customHeight="1">
      <c r="A53" s="56" t="str">
        <f t="shared" si="0"/>
        <v/>
      </c>
      <c r="B53" s="57"/>
      <c r="C53" s="59" t="s">
        <v>142</v>
      </c>
      <c r="D53" s="21">
        <v>20</v>
      </c>
      <c r="E53" s="18"/>
      <c r="F53" s="11" t="s">
        <v>2</v>
      </c>
      <c r="G53" s="7" t="s">
        <v>644</v>
      </c>
      <c r="H53" s="4" t="s">
        <v>18</v>
      </c>
      <c r="I53" s="73" t="s">
        <v>426</v>
      </c>
      <c r="J53" s="38"/>
      <c r="K53" s="38" t="s">
        <v>276</v>
      </c>
      <c r="L53" s="39">
        <v>500</v>
      </c>
      <c r="M53" s="26"/>
      <c r="N53" s="4" t="s">
        <v>21</v>
      </c>
      <c r="O53" s="23" t="s">
        <v>7</v>
      </c>
      <c r="P53" s="9" t="str">
        <f t="shared" si="1"/>
        <v>-----</v>
      </c>
      <c r="Q53" s="75"/>
      <c r="R53" s="64"/>
      <c r="T53" s="40" t="str">
        <f t="shared" si="2"/>
        <v>Extra PlanoRealizada</v>
      </c>
      <c r="U53" s="40" t="str">
        <f t="shared" si="3"/>
        <v>Extra PlanoDiv. Externo</v>
      </c>
    </row>
    <row r="54" spans="1:21" ht="15" customHeight="1">
      <c r="A54" s="32" t="str">
        <f t="shared" si="0"/>
        <v/>
      </c>
      <c r="B54" s="30"/>
      <c r="C54" s="59" t="s">
        <v>142</v>
      </c>
      <c r="D54" s="21">
        <v>21</v>
      </c>
      <c r="E54" s="18"/>
      <c r="F54" s="11" t="s">
        <v>3</v>
      </c>
      <c r="G54" s="7" t="s">
        <v>599</v>
      </c>
      <c r="H54" s="4" t="s">
        <v>18</v>
      </c>
      <c r="I54" s="73" t="s">
        <v>418</v>
      </c>
      <c r="J54" s="38"/>
      <c r="K54" s="38"/>
      <c r="L54" s="39"/>
      <c r="M54" s="26"/>
      <c r="N54" s="4" t="s">
        <v>20</v>
      </c>
      <c r="O54" s="23" t="s">
        <v>7</v>
      </c>
      <c r="P54" s="9" t="str">
        <f t="shared" si="1"/>
        <v>-----</v>
      </c>
      <c r="Q54" s="75"/>
      <c r="R54" s="64"/>
      <c r="T54" s="40" t="str">
        <f t="shared" si="2"/>
        <v>Plano AnualRealizada</v>
      </c>
      <c r="U54" s="40" t="str">
        <f t="shared" si="3"/>
        <v>Plano AnualDiv. Externo</v>
      </c>
    </row>
    <row r="55" spans="1:21" ht="15" customHeight="1">
      <c r="A55" s="32" t="str">
        <f t="shared" ref="A55" si="63">IF(B55="","",)</f>
        <v/>
      </c>
      <c r="B55" s="30"/>
      <c r="C55" s="59" t="s">
        <v>142</v>
      </c>
      <c r="D55" s="21">
        <v>21</v>
      </c>
      <c r="E55" s="18"/>
      <c r="F55" s="11" t="s">
        <v>3</v>
      </c>
      <c r="G55" s="7" t="s">
        <v>632</v>
      </c>
      <c r="H55" s="4" t="s">
        <v>11</v>
      </c>
      <c r="I55" s="73" t="s">
        <v>420</v>
      </c>
      <c r="J55" s="38"/>
      <c r="K55" s="38"/>
      <c r="L55" s="39"/>
      <c r="M55" s="26"/>
      <c r="N55" s="4" t="s">
        <v>20</v>
      </c>
      <c r="O55" s="23" t="s">
        <v>7</v>
      </c>
      <c r="P55" s="9" t="str">
        <f t="shared" ref="P55" si="64">IF(O55="Cancelada","Inserir o motivo",IF(O55="Alterada","Inserir o motivo",IF(O55="Definida","situação a alterar",IF(O55="","",IF(O55="Por definir","sem data marcada",IF(O55="Realizada","-----"))))))</f>
        <v>-----</v>
      </c>
      <c r="Q55" s="75"/>
      <c r="R55" s="64"/>
      <c r="T55" s="40" t="str">
        <f t="shared" ref="T55" si="65">CONCATENATE(N55,O55)</f>
        <v>Plano AnualRealizada</v>
      </c>
      <c r="U55" s="40" t="str">
        <f t="shared" ref="U55" si="66">CONCATENATE(N55,H55)</f>
        <v>Plano AnualDesporto</v>
      </c>
    </row>
    <row r="56" spans="1:21" ht="15" customHeight="1">
      <c r="A56" s="32" t="str">
        <f t="shared" si="0"/>
        <v/>
      </c>
      <c r="B56" s="30"/>
      <c r="C56" s="59" t="s">
        <v>142</v>
      </c>
      <c r="D56" s="21">
        <v>21</v>
      </c>
      <c r="E56" s="18"/>
      <c r="F56" s="11" t="s">
        <v>3</v>
      </c>
      <c r="G56" s="7" t="s">
        <v>636</v>
      </c>
      <c r="H56" s="4" t="s">
        <v>18</v>
      </c>
      <c r="I56" s="73" t="s">
        <v>540</v>
      </c>
      <c r="J56" s="38"/>
      <c r="K56" s="38"/>
      <c r="L56" s="39"/>
      <c r="M56" s="26"/>
      <c r="N56" s="4" t="s">
        <v>20</v>
      </c>
      <c r="O56" s="23" t="s">
        <v>7</v>
      </c>
      <c r="P56" s="9" t="str">
        <f t="shared" si="1"/>
        <v>-----</v>
      </c>
      <c r="Q56" s="75"/>
      <c r="R56" s="64"/>
      <c r="T56" s="40" t="str">
        <f t="shared" si="2"/>
        <v>Plano AnualRealizada</v>
      </c>
      <c r="U56" s="40" t="str">
        <f t="shared" si="3"/>
        <v>Plano AnualDiv. Externo</v>
      </c>
    </row>
    <row r="57" spans="1:21" ht="15" customHeight="1">
      <c r="A57" s="32" t="str">
        <f t="shared" ref="A57" si="67">IF(B57="","",)</f>
        <v/>
      </c>
      <c r="B57" s="30"/>
      <c r="C57" s="59" t="s">
        <v>142</v>
      </c>
      <c r="D57" s="21">
        <v>21</v>
      </c>
      <c r="E57" s="18"/>
      <c r="F57" s="11" t="s">
        <v>3</v>
      </c>
      <c r="G57" s="7" t="s">
        <v>15</v>
      </c>
      <c r="H57" s="4" t="s">
        <v>15</v>
      </c>
      <c r="I57" s="73" t="s">
        <v>441</v>
      </c>
      <c r="J57" s="38"/>
      <c r="K57" s="38"/>
      <c r="L57" s="39"/>
      <c r="M57" s="26"/>
      <c r="N57" s="4" t="s">
        <v>20</v>
      </c>
      <c r="O57" s="23" t="s">
        <v>7</v>
      </c>
      <c r="P57" s="9" t="str">
        <f t="shared" ref="P57" si="68">IF(O57="Cancelada","Inserir o motivo",IF(O57="Alterada","Inserir o motivo",IF(O57="Definida","situação a alterar",IF(O57="","",IF(O57="Por definir","sem data marcada",IF(O57="Realizada","-----"))))))</f>
        <v>-----</v>
      </c>
      <c r="Q57" s="75"/>
      <c r="R57" s="64"/>
      <c r="T57" s="40" t="str">
        <f t="shared" ref="T57" si="69">CONCATENATE(N57,O57)</f>
        <v>Plano AnualRealizada</v>
      </c>
      <c r="U57" s="40" t="str">
        <f t="shared" ref="U57" si="70">CONCATENATE(N57,H57)</f>
        <v>Plano AnualCinema</v>
      </c>
    </row>
    <row r="58" spans="1:21" ht="15" customHeight="1">
      <c r="A58" s="32" t="str">
        <f t="shared" ref="A58:A59" si="71">IF(B58="","",)</f>
        <v/>
      </c>
      <c r="B58" s="30"/>
      <c r="C58" s="59" t="s">
        <v>142</v>
      </c>
      <c r="D58" s="21">
        <v>22</v>
      </c>
      <c r="E58" s="18"/>
      <c r="F58" s="11" t="s">
        <v>4</v>
      </c>
      <c r="G58" s="7" t="s">
        <v>15</v>
      </c>
      <c r="H58" s="4" t="s">
        <v>15</v>
      </c>
      <c r="I58" s="73" t="s">
        <v>441</v>
      </c>
      <c r="J58" s="38"/>
      <c r="K58" s="38"/>
      <c r="L58" s="39"/>
      <c r="M58" s="26"/>
      <c r="N58" s="4" t="s">
        <v>20</v>
      </c>
      <c r="O58" s="23" t="s">
        <v>7</v>
      </c>
      <c r="P58" s="9" t="str">
        <f t="shared" ref="P58:P59" si="72">IF(O58="Cancelada","Inserir o motivo",IF(O58="Alterada","Inserir o motivo",IF(O58="Definida","situação a alterar",IF(O58="","",IF(O58="Por definir","sem data marcada",IF(O58="Realizada","-----"))))))</f>
        <v>-----</v>
      </c>
      <c r="Q58" s="75"/>
      <c r="R58" s="64"/>
      <c r="T58" s="40" t="str">
        <f t="shared" ref="T58:T59" si="73">CONCATENATE(N58,O58)</f>
        <v>Plano AnualRealizada</v>
      </c>
      <c r="U58" s="40" t="str">
        <f t="shared" ref="U58:U59" si="74">CONCATENATE(N58,H58)</f>
        <v>Plano AnualCinema</v>
      </c>
    </row>
    <row r="59" spans="1:21" ht="15" customHeight="1">
      <c r="A59" s="32" t="str">
        <f t="shared" si="71"/>
        <v/>
      </c>
      <c r="B59" s="30"/>
      <c r="C59" s="59" t="s">
        <v>142</v>
      </c>
      <c r="D59" s="21">
        <v>23</v>
      </c>
      <c r="E59" s="18"/>
      <c r="F59" s="11" t="s">
        <v>5</v>
      </c>
      <c r="G59" s="7" t="s">
        <v>27</v>
      </c>
      <c r="H59" s="4" t="s">
        <v>14</v>
      </c>
      <c r="I59" s="73" t="s">
        <v>387</v>
      </c>
      <c r="J59" s="38"/>
      <c r="K59" s="38" t="s">
        <v>276</v>
      </c>
      <c r="L59" s="39">
        <v>35</v>
      </c>
      <c r="M59" s="26"/>
      <c r="N59" s="4" t="s">
        <v>20</v>
      </c>
      <c r="O59" s="23" t="s">
        <v>7</v>
      </c>
      <c r="P59" s="9" t="str">
        <f t="shared" si="72"/>
        <v>-----</v>
      </c>
      <c r="Q59" s="75"/>
      <c r="R59" s="64"/>
      <c r="T59" s="40" t="str">
        <f t="shared" si="73"/>
        <v>Plano AnualRealizada</v>
      </c>
      <c r="U59" s="40" t="str">
        <f t="shared" si="74"/>
        <v>Plano AnualBiblioteca</v>
      </c>
    </row>
    <row r="60" spans="1:21" ht="15" customHeight="1">
      <c r="A60" s="32" t="str">
        <f t="shared" si="0"/>
        <v/>
      </c>
      <c r="B60" s="30"/>
      <c r="C60" s="59" t="s">
        <v>142</v>
      </c>
      <c r="D60" s="21">
        <v>23</v>
      </c>
      <c r="E60" s="18"/>
      <c r="F60" s="11" t="s">
        <v>5</v>
      </c>
      <c r="G60" s="7" t="s">
        <v>337</v>
      </c>
      <c r="H60" s="4" t="s">
        <v>14</v>
      </c>
      <c r="I60" s="73" t="s">
        <v>388</v>
      </c>
      <c r="J60" s="38"/>
      <c r="K60" s="38" t="s">
        <v>276</v>
      </c>
      <c r="L60" s="39">
        <v>35</v>
      </c>
      <c r="M60" s="26"/>
      <c r="N60" s="4" t="s">
        <v>20</v>
      </c>
      <c r="O60" s="23" t="s">
        <v>7</v>
      </c>
      <c r="P60" s="9" t="str">
        <f t="shared" si="1"/>
        <v>-----</v>
      </c>
      <c r="Q60" s="75"/>
      <c r="R60" s="64"/>
      <c r="T60" s="40" t="str">
        <f t="shared" si="2"/>
        <v>Plano AnualRealizada</v>
      </c>
      <c r="U60" s="40" t="str">
        <f t="shared" si="3"/>
        <v>Plano AnualBiblioteca</v>
      </c>
    </row>
    <row r="61" spans="1:21" ht="15" customHeight="1">
      <c r="A61" s="32" t="str">
        <f t="shared" si="0"/>
        <v/>
      </c>
      <c r="B61" s="30"/>
      <c r="C61" s="59" t="s">
        <v>142</v>
      </c>
      <c r="D61" s="21">
        <v>24</v>
      </c>
      <c r="E61" s="18"/>
      <c r="F61" s="11" t="s">
        <v>6</v>
      </c>
      <c r="G61" s="7" t="s">
        <v>27</v>
      </c>
      <c r="H61" s="4" t="s">
        <v>14</v>
      </c>
      <c r="I61" s="73" t="s">
        <v>387</v>
      </c>
      <c r="J61" s="38"/>
      <c r="K61" s="38" t="s">
        <v>276</v>
      </c>
      <c r="L61" s="39">
        <v>35</v>
      </c>
      <c r="M61" s="26"/>
      <c r="N61" s="4" t="s">
        <v>20</v>
      </c>
      <c r="O61" s="23" t="s">
        <v>7</v>
      </c>
      <c r="P61" s="9" t="str">
        <f t="shared" ref="P61:P97" si="75">IF(O61="Cancelada","Inserir o motivo",IF(O61="Alterada","Inserir o motivo",IF(O61="Definida","situação a alterar",IF(O61="","",IF(O61="Por definir","sem data marcada",IF(O61="Realizada","-----"))))))</f>
        <v>-----</v>
      </c>
      <c r="Q61" s="75"/>
      <c r="R61" s="64"/>
      <c r="T61" s="40" t="str">
        <f t="shared" si="2"/>
        <v>Plano AnualRealizada</v>
      </c>
      <c r="U61" s="40" t="str">
        <f t="shared" si="3"/>
        <v>Plano AnualBiblioteca</v>
      </c>
    </row>
    <row r="62" spans="1:21" ht="15" customHeight="1">
      <c r="A62" s="56" t="str">
        <f t="shared" si="0"/>
        <v/>
      </c>
      <c r="B62" s="57"/>
      <c r="C62" s="59" t="s">
        <v>142</v>
      </c>
      <c r="D62" s="21">
        <v>24</v>
      </c>
      <c r="E62" s="18"/>
      <c r="F62" s="11" t="s">
        <v>6</v>
      </c>
      <c r="G62" s="7" t="s">
        <v>225</v>
      </c>
      <c r="H62" s="4" t="s">
        <v>153</v>
      </c>
      <c r="I62" s="73" t="s">
        <v>447</v>
      </c>
      <c r="J62" s="38"/>
      <c r="K62" s="38" t="s">
        <v>276</v>
      </c>
      <c r="L62" s="39">
        <v>250</v>
      </c>
      <c r="M62" s="26"/>
      <c r="N62" s="4" t="s">
        <v>20</v>
      </c>
      <c r="O62" s="23" t="s">
        <v>7</v>
      </c>
      <c r="P62" s="9" t="str">
        <f t="shared" si="75"/>
        <v>-----</v>
      </c>
      <c r="Q62" s="75"/>
      <c r="R62" s="64"/>
      <c r="T62" s="40" t="str">
        <f t="shared" si="2"/>
        <v>Plano AnualRealizada</v>
      </c>
      <c r="U62" s="40" t="str">
        <f t="shared" si="3"/>
        <v>Plano AnualCultura</v>
      </c>
    </row>
    <row r="63" spans="1:21" ht="15" customHeight="1">
      <c r="A63" s="32" t="str">
        <f t="shared" ref="A63:A97" si="76">IF(B63="","",)</f>
        <v/>
      </c>
      <c r="B63" s="30"/>
      <c r="C63" s="59" t="s">
        <v>142</v>
      </c>
      <c r="D63" s="21">
        <v>25</v>
      </c>
      <c r="E63" s="18"/>
      <c r="F63" s="11" t="s">
        <v>0</v>
      </c>
      <c r="G63" s="7" t="s">
        <v>377</v>
      </c>
      <c r="H63" s="4" t="s">
        <v>18</v>
      </c>
      <c r="I63" s="73" t="s">
        <v>445</v>
      </c>
      <c r="J63" s="38"/>
      <c r="K63" s="38" t="s">
        <v>276</v>
      </c>
      <c r="L63" s="39">
        <v>15</v>
      </c>
      <c r="M63" s="26"/>
      <c r="N63" s="4" t="s">
        <v>20</v>
      </c>
      <c r="O63" s="23" t="s">
        <v>7</v>
      </c>
      <c r="P63" s="9" t="str">
        <f t="shared" si="75"/>
        <v>-----</v>
      </c>
      <c r="Q63" s="75"/>
      <c r="R63" s="64"/>
      <c r="T63" s="40" t="str">
        <f t="shared" ref="T63:T97" si="77">CONCATENATE(N63,O63)</f>
        <v>Plano AnualRealizada</v>
      </c>
      <c r="U63" s="40" t="str">
        <f t="shared" ref="U63:U97" si="78">CONCATENATE(N63,H63)</f>
        <v>Plano AnualDiv. Externo</v>
      </c>
    </row>
    <row r="64" spans="1:21" ht="15" customHeight="1">
      <c r="A64" s="56" t="str">
        <f t="shared" si="76"/>
        <v/>
      </c>
      <c r="B64" s="57"/>
      <c r="C64" s="59" t="s">
        <v>142</v>
      </c>
      <c r="D64" s="21">
        <v>25</v>
      </c>
      <c r="E64" s="18"/>
      <c r="F64" s="11" t="s">
        <v>0</v>
      </c>
      <c r="G64" s="7" t="s">
        <v>181</v>
      </c>
      <c r="H64" s="4" t="s">
        <v>153</v>
      </c>
      <c r="I64" s="73" t="s">
        <v>425</v>
      </c>
      <c r="J64" s="38"/>
      <c r="K64" s="38" t="s">
        <v>276</v>
      </c>
      <c r="L64" s="39">
        <v>35</v>
      </c>
      <c r="M64" s="26"/>
      <c r="N64" s="4" t="s">
        <v>20</v>
      </c>
      <c r="O64" s="23" t="s">
        <v>7</v>
      </c>
      <c r="P64" s="9" t="str">
        <f t="shared" si="75"/>
        <v>-----</v>
      </c>
      <c r="Q64" s="75"/>
      <c r="R64" s="64"/>
      <c r="T64" s="40" t="str">
        <f t="shared" si="77"/>
        <v>Plano AnualRealizada</v>
      </c>
      <c r="U64" s="40" t="str">
        <f t="shared" si="78"/>
        <v>Plano AnualCultura</v>
      </c>
    </row>
    <row r="65" spans="1:21" ht="15" customHeight="1">
      <c r="A65" s="56" t="str">
        <f t="shared" ref="A65:A67" si="79">IF(B65="","",)</f>
        <v/>
      </c>
      <c r="B65" s="57"/>
      <c r="C65" s="59" t="s">
        <v>142</v>
      </c>
      <c r="D65" s="21">
        <v>25</v>
      </c>
      <c r="E65" s="18"/>
      <c r="F65" s="11" t="s">
        <v>0</v>
      </c>
      <c r="G65" s="7" t="s">
        <v>647</v>
      </c>
      <c r="H65" s="4" t="s">
        <v>153</v>
      </c>
      <c r="I65" s="73" t="s">
        <v>566</v>
      </c>
      <c r="J65" s="38"/>
      <c r="K65" s="38" t="s">
        <v>276</v>
      </c>
      <c r="L65" s="39">
        <v>35</v>
      </c>
      <c r="M65" s="26"/>
      <c r="N65" s="4" t="s">
        <v>21</v>
      </c>
      <c r="O65" s="23" t="s">
        <v>7</v>
      </c>
      <c r="P65" s="9" t="str">
        <f t="shared" ref="P65:P67" si="80">IF(O65="Cancelada","Inserir o motivo",IF(O65="Alterada","Inserir o motivo",IF(O65="Definida","situação a alterar",IF(O65="","",IF(O65="Por definir","sem data marcada",IF(O65="Realizada","-----"))))))</f>
        <v>-----</v>
      </c>
      <c r="Q65" s="75"/>
      <c r="R65" s="64"/>
      <c r="T65" s="40" t="str">
        <f t="shared" ref="T65:T67" si="81">CONCATENATE(N65,O65)</f>
        <v>Extra PlanoRealizada</v>
      </c>
      <c r="U65" s="40" t="str">
        <f t="shared" ref="U65:U67" si="82">CONCATENATE(N65,H65)</f>
        <v>Extra PlanoCultura</v>
      </c>
    </row>
    <row r="66" spans="1:21" ht="15" customHeight="1">
      <c r="A66" s="56" t="str">
        <f t="shared" si="79"/>
        <v/>
      </c>
      <c r="B66" s="57"/>
      <c r="C66" s="59" t="s">
        <v>142</v>
      </c>
      <c r="D66" s="21">
        <v>25</v>
      </c>
      <c r="E66" s="18"/>
      <c r="F66" s="11" t="s">
        <v>0</v>
      </c>
      <c r="G66" s="7" t="s">
        <v>34</v>
      </c>
      <c r="H66" s="4" t="s">
        <v>11</v>
      </c>
      <c r="I66" s="73" t="s">
        <v>420</v>
      </c>
      <c r="J66" s="38"/>
      <c r="K66" s="38" t="s">
        <v>276</v>
      </c>
      <c r="L66" s="39">
        <v>35</v>
      </c>
      <c r="M66" s="26"/>
      <c r="N66" s="4" t="s">
        <v>20</v>
      </c>
      <c r="O66" s="23" t="s">
        <v>7</v>
      </c>
      <c r="P66" s="9" t="str">
        <f t="shared" si="80"/>
        <v>-----</v>
      </c>
      <c r="Q66" s="75"/>
      <c r="R66" s="64"/>
      <c r="T66" s="40" t="str">
        <f t="shared" si="81"/>
        <v>Plano AnualRealizada</v>
      </c>
      <c r="U66" s="40" t="str">
        <f t="shared" si="82"/>
        <v>Plano AnualDesporto</v>
      </c>
    </row>
    <row r="67" spans="1:21" ht="15" customHeight="1">
      <c r="A67" s="56" t="str">
        <f t="shared" si="79"/>
        <v/>
      </c>
      <c r="B67" s="57"/>
      <c r="C67" s="59" t="s">
        <v>142</v>
      </c>
      <c r="D67" s="21">
        <v>25</v>
      </c>
      <c r="E67" s="18"/>
      <c r="F67" s="11" t="s">
        <v>0</v>
      </c>
      <c r="G67" s="7" t="s">
        <v>337</v>
      </c>
      <c r="H67" s="4" t="s">
        <v>14</v>
      </c>
      <c r="I67" s="73" t="s">
        <v>388</v>
      </c>
      <c r="J67" s="38"/>
      <c r="K67" s="38" t="s">
        <v>276</v>
      </c>
      <c r="L67" s="39">
        <v>35</v>
      </c>
      <c r="M67" s="26"/>
      <c r="N67" s="4" t="s">
        <v>20</v>
      </c>
      <c r="O67" s="23" t="s">
        <v>7</v>
      </c>
      <c r="P67" s="9" t="str">
        <f t="shared" si="80"/>
        <v>-----</v>
      </c>
      <c r="Q67" s="75"/>
      <c r="R67" s="64"/>
      <c r="T67" s="40" t="str">
        <f t="shared" si="81"/>
        <v>Plano AnualRealizada</v>
      </c>
      <c r="U67" s="40" t="str">
        <f t="shared" si="82"/>
        <v>Plano AnualBiblioteca</v>
      </c>
    </row>
    <row r="68" spans="1:21" ht="15" customHeight="1">
      <c r="A68" s="56" t="str">
        <f t="shared" si="76"/>
        <v/>
      </c>
      <c r="B68" s="57"/>
      <c r="C68" s="59" t="s">
        <v>142</v>
      </c>
      <c r="D68" s="21">
        <v>25</v>
      </c>
      <c r="E68" s="18"/>
      <c r="F68" s="11" t="s">
        <v>0</v>
      </c>
      <c r="G68" s="7" t="s">
        <v>600</v>
      </c>
      <c r="H68" s="4" t="s">
        <v>18</v>
      </c>
      <c r="I68" s="73" t="s">
        <v>434</v>
      </c>
      <c r="J68" s="38"/>
      <c r="K68" s="38" t="s">
        <v>276</v>
      </c>
      <c r="L68" s="39">
        <v>35</v>
      </c>
      <c r="M68" s="26"/>
      <c r="N68" s="4" t="s">
        <v>20</v>
      </c>
      <c r="O68" s="23" t="s">
        <v>7</v>
      </c>
      <c r="P68" s="9" t="str">
        <f t="shared" si="75"/>
        <v>-----</v>
      </c>
      <c r="Q68" s="75"/>
      <c r="R68" s="64"/>
      <c r="T68" s="40" t="str">
        <f t="shared" si="77"/>
        <v>Plano AnualRealizada</v>
      </c>
      <c r="U68" s="40" t="str">
        <f t="shared" si="78"/>
        <v>Plano AnualDiv. Externo</v>
      </c>
    </row>
    <row r="69" spans="1:21" ht="15" customHeight="1">
      <c r="A69" s="56" t="str">
        <f t="shared" ref="A69" si="83">IF(B69="","",)</f>
        <v/>
      </c>
      <c r="B69" s="57"/>
      <c r="C69" s="59" t="s">
        <v>142</v>
      </c>
      <c r="D69" s="21">
        <v>26</v>
      </c>
      <c r="E69" s="18"/>
      <c r="F69" s="11" t="s">
        <v>1</v>
      </c>
      <c r="G69" s="7" t="s">
        <v>631</v>
      </c>
      <c r="H69" s="4" t="s">
        <v>18</v>
      </c>
      <c r="I69" s="73" t="s">
        <v>423</v>
      </c>
      <c r="J69" s="38"/>
      <c r="K69" s="38"/>
      <c r="L69" s="39"/>
      <c r="M69" s="26"/>
      <c r="N69" s="4" t="s">
        <v>21</v>
      </c>
      <c r="O69" s="23" t="s">
        <v>7</v>
      </c>
      <c r="P69" s="9" t="str">
        <f t="shared" ref="P69" si="84">IF(O69="Cancelada","Inserir o motivo",IF(O69="Alterada","Inserir o motivo",IF(O69="Definida","situação a alterar",IF(O69="","",IF(O69="Por definir","sem data marcada",IF(O69="Realizada","-----"))))))</f>
        <v>-----</v>
      </c>
      <c r="Q69" s="75"/>
      <c r="R69" s="64"/>
      <c r="T69" s="40" t="str">
        <f t="shared" ref="T69" si="85">CONCATENATE(N69,O69)</f>
        <v>Extra PlanoRealizada</v>
      </c>
      <c r="U69" s="40" t="str">
        <f t="shared" ref="U69" si="86">CONCATENATE(N69,H69)</f>
        <v>Extra PlanoDiv. Externo</v>
      </c>
    </row>
    <row r="70" spans="1:21" ht="15" customHeight="1">
      <c r="A70" s="56" t="str">
        <f t="shared" si="76"/>
        <v/>
      </c>
      <c r="B70" s="57"/>
      <c r="C70" s="59" t="s">
        <v>142</v>
      </c>
      <c r="D70" s="21">
        <v>27</v>
      </c>
      <c r="E70" s="18"/>
      <c r="F70" s="11" t="s">
        <v>2</v>
      </c>
      <c r="G70" s="7" t="s">
        <v>602</v>
      </c>
      <c r="H70" s="4" t="s">
        <v>15</v>
      </c>
      <c r="I70" s="73" t="s">
        <v>441</v>
      </c>
      <c r="J70" s="38"/>
      <c r="K70" s="38" t="s">
        <v>276</v>
      </c>
      <c r="L70" s="39">
        <v>500</v>
      </c>
      <c r="M70" s="26"/>
      <c r="N70" s="4" t="s">
        <v>20</v>
      </c>
      <c r="O70" s="23" t="s">
        <v>7</v>
      </c>
      <c r="P70" s="9" t="str">
        <f t="shared" si="75"/>
        <v>-----</v>
      </c>
      <c r="Q70" s="75"/>
      <c r="R70" s="64"/>
      <c r="T70" s="40" t="str">
        <f t="shared" si="77"/>
        <v>Plano AnualRealizada</v>
      </c>
      <c r="U70" s="40" t="str">
        <f t="shared" si="78"/>
        <v>Plano AnualCinema</v>
      </c>
    </row>
    <row r="71" spans="1:21" ht="15" customHeight="1">
      <c r="A71" s="32" t="str">
        <f t="shared" si="76"/>
        <v/>
      </c>
      <c r="B71" s="30"/>
      <c r="C71" s="59" t="s">
        <v>142</v>
      </c>
      <c r="D71" s="21">
        <v>27</v>
      </c>
      <c r="E71" s="18"/>
      <c r="F71" s="11" t="s">
        <v>2</v>
      </c>
      <c r="G71" s="7" t="s">
        <v>601</v>
      </c>
      <c r="H71" s="4" t="s">
        <v>14</v>
      </c>
      <c r="I71" s="73" t="s">
        <v>388</v>
      </c>
      <c r="J71" s="38"/>
      <c r="K71" s="38" t="s">
        <v>276</v>
      </c>
      <c r="L71" s="39">
        <v>35</v>
      </c>
      <c r="M71" s="26"/>
      <c r="N71" s="4" t="s">
        <v>20</v>
      </c>
      <c r="O71" s="23" t="s">
        <v>7</v>
      </c>
      <c r="P71" s="9" t="str">
        <f t="shared" si="75"/>
        <v>-----</v>
      </c>
      <c r="Q71" s="75"/>
      <c r="R71" s="64"/>
      <c r="T71" s="40" t="str">
        <f t="shared" si="77"/>
        <v>Plano AnualRealizada</v>
      </c>
      <c r="U71" s="40" t="str">
        <f t="shared" si="78"/>
        <v>Plano AnualBiblioteca</v>
      </c>
    </row>
    <row r="72" spans="1:21" ht="15" customHeight="1">
      <c r="A72" s="56" t="str">
        <f t="shared" ref="A72:A73" si="87">IF(B72="","",)</f>
        <v/>
      </c>
      <c r="B72" s="57"/>
      <c r="C72" s="59" t="s">
        <v>142</v>
      </c>
      <c r="D72" s="21">
        <v>28</v>
      </c>
      <c r="E72" s="18"/>
      <c r="F72" s="11" t="s">
        <v>3</v>
      </c>
      <c r="G72" s="7" t="s">
        <v>603</v>
      </c>
      <c r="H72" s="4" t="s">
        <v>18</v>
      </c>
      <c r="I72" s="73" t="s">
        <v>418</v>
      </c>
      <c r="J72" s="38"/>
      <c r="K72" s="38"/>
      <c r="L72" s="39"/>
      <c r="M72" s="26"/>
      <c r="N72" s="4" t="s">
        <v>21</v>
      </c>
      <c r="O72" s="23" t="s">
        <v>7</v>
      </c>
      <c r="P72" s="9" t="str">
        <f t="shared" ref="P72:P73" si="88">IF(O72="Cancelada","Inserir o motivo",IF(O72="Alterada","Inserir o motivo",IF(O72="Definida","situação a alterar",IF(O72="","",IF(O72="Por definir","sem data marcada",IF(O72="Realizada","-----"))))))</f>
        <v>-----</v>
      </c>
      <c r="Q72" s="75"/>
      <c r="R72" s="64"/>
      <c r="T72" s="40" t="str">
        <f t="shared" ref="T72:T73" si="89">CONCATENATE(N72,O72)</f>
        <v>Extra PlanoRealizada</v>
      </c>
      <c r="U72" s="40" t="str">
        <f t="shared" ref="U72:U73" si="90">CONCATENATE(N72,H72)</f>
        <v>Extra PlanoDiv. Externo</v>
      </c>
    </row>
    <row r="73" spans="1:21" ht="15" customHeight="1">
      <c r="A73" s="56" t="str">
        <f t="shared" si="87"/>
        <v/>
      </c>
      <c r="B73" s="57"/>
      <c r="C73" s="59" t="s">
        <v>142</v>
      </c>
      <c r="D73" s="21">
        <v>28</v>
      </c>
      <c r="E73" s="18" t="s">
        <v>107</v>
      </c>
      <c r="F73" s="11" t="s">
        <v>3</v>
      </c>
      <c r="G73" s="7" t="s">
        <v>212</v>
      </c>
      <c r="H73" s="4" t="s">
        <v>153</v>
      </c>
      <c r="I73" s="73" t="s">
        <v>566</v>
      </c>
      <c r="J73" s="38"/>
      <c r="K73" s="38"/>
      <c r="L73" s="39"/>
      <c r="M73" s="26"/>
      <c r="N73" s="4" t="s">
        <v>20</v>
      </c>
      <c r="O73" s="23" t="s">
        <v>7</v>
      </c>
      <c r="P73" s="9" t="str">
        <f t="shared" si="88"/>
        <v>-----</v>
      </c>
      <c r="Q73" s="75"/>
      <c r="R73" s="64"/>
      <c r="T73" s="40" t="str">
        <f t="shared" si="89"/>
        <v>Plano AnualRealizada</v>
      </c>
      <c r="U73" s="40" t="str">
        <f t="shared" si="90"/>
        <v>Plano AnualCultura</v>
      </c>
    </row>
    <row r="74" spans="1:21" ht="15" customHeight="1">
      <c r="A74" s="56" t="str">
        <f t="shared" si="76"/>
        <v/>
      </c>
      <c r="B74" s="57"/>
      <c r="C74" s="59" t="s">
        <v>142</v>
      </c>
      <c r="D74" s="21">
        <v>28</v>
      </c>
      <c r="E74" s="18" t="s">
        <v>107</v>
      </c>
      <c r="F74" s="11" t="s">
        <v>3</v>
      </c>
      <c r="G74" s="7" t="s">
        <v>497</v>
      </c>
      <c r="H74" s="4" t="s">
        <v>11</v>
      </c>
      <c r="I74" s="73" t="s">
        <v>423</v>
      </c>
      <c r="J74" s="38"/>
      <c r="K74" s="38"/>
      <c r="L74" s="39"/>
      <c r="M74" s="26"/>
      <c r="N74" s="4" t="s">
        <v>20</v>
      </c>
      <c r="O74" s="23" t="s">
        <v>7</v>
      </c>
      <c r="P74" s="9" t="str">
        <f t="shared" si="75"/>
        <v>-----</v>
      </c>
      <c r="Q74" s="75"/>
      <c r="R74" s="64"/>
      <c r="T74" s="40" t="str">
        <f t="shared" si="77"/>
        <v>Plano AnualRealizada</v>
      </c>
      <c r="U74" s="40" t="str">
        <f t="shared" si="78"/>
        <v>Plano AnualDesporto</v>
      </c>
    </row>
    <row r="75" spans="1:21" ht="15" customHeight="1">
      <c r="A75" s="56" t="str">
        <f t="shared" ref="A75:A76" si="91">IF(B75="","",)</f>
        <v/>
      </c>
      <c r="B75" s="57"/>
      <c r="C75" s="59" t="s">
        <v>142</v>
      </c>
      <c r="D75" s="21">
        <v>28</v>
      </c>
      <c r="E75" s="18"/>
      <c r="F75" s="11" t="s">
        <v>3</v>
      </c>
      <c r="G75" s="7" t="s">
        <v>604</v>
      </c>
      <c r="H75" s="4" t="s">
        <v>18</v>
      </c>
      <c r="I75" s="73" t="s">
        <v>418</v>
      </c>
      <c r="J75" s="38"/>
      <c r="K75" s="38"/>
      <c r="L75" s="39"/>
      <c r="M75" s="26"/>
      <c r="N75" s="4" t="s">
        <v>21</v>
      </c>
      <c r="O75" s="23" t="s">
        <v>8</v>
      </c>
      <c r="P75" s="9" t="s">
        <v>30</v>
      </c>
      <c r="Q75" s="75"/>
      <c r="R75" s="64"/>
      <c r="T75" s="40" t="str">
        <f t="shared" ref="T75:T76" si="92">CONCATENATE(N75,O75)</f>
        <v>Extra PlanoCancelada</v>
      </c>
      <c r="U75" s="40" t="str">
        <f t="shared" ref="U75:U76" si="93">CONCATENATE(N75,H75)</f>
        <v>Extra PlanoDiv. Externo</v>
      </c>
    </row>
    <row r="76" spans="1:21" ht="15" customHeight="1">
      <c r="A76" s="56" t="str">
        <f t="shared" si="91"/>
        <v/>
      </c>
      <c r="B76" s="57"/>
      <c r="C76" s="59" t="s">
        <v>142</v>
      </c>
      <c r="D76" s="21">
        <v>28</v>
      </c>
      <c r="E76" s="18"/>
      <c r="F76" s="11" t="s">
        <v>3</v>
      </c>
      <c r="G76" s="7" t="s">
        <v>650</v>
      </c>
      <c r="H76" s="4" t="s">
        <v>153</v>
      </c>
      <c r="I76" s="73" t="s">
        <v>566</v>
      </c>
      <c r="J76" s="38"/>
      <c r="K76" s="38"/>
      <c r="L76" s="39"/>
      <c r="M76" s="26"/>
      <c r="N76" s="4" t="s">
        <v>20</v>
      </c>
      <c r="O76" s="23" t="s">
        <v>7</v>
      </c>
      <c r="P76" s="9" t="str">
        <f t="shared" ref="P76" si="94">IF(O76="Cancelada","Inserir o motivo",IF(O76="Alterada","Inserir o motivo",IF(O76="Definida","situação a alterar",IF(O76="","",IF(O76="Por definir","sem data marcada",IF(O76="Realizada","-----"))))))</f>
        <v>-----</v>
      </c>
      <c r="Q76" s="75"/>
      <c r="R76" s="64"/>
      <c r="T76" s="40" t="str">
        <f t="shared" si="92"/>
        <v>Plano AnualRealizada</v>
      </c>
      <c r="U76" s="40" t="str">
        <f t="shared" si="93"/>
        <v>Plano AnualCultura</v>
      </c>
    </row>
    <row r="77" spans="1:21" ht="15" customHeight="1">
      <c r="A77" s="56" t="str">
        <f t="shared" si="76"/>
        <v/>
      </c>
      <c r="B77" s="57"/>
      <c r="C77" s="59" t="s">
        <v>142</v>
      </c>
      <c r="D77" s="21">
        <v>28</v>
      </c>
      <c r="E77" s="18"/>
      <c r="F77" s="11" t="s">
        <v>3</v>
      </c>
      <c r="G77" s="7" t="s">
        <v>651</v>
      </c>
      <c r="H77" s="4" t="s">
        <v>15</v>
      </c>
      <c r="I77" s="73" t="s">
        <v>441</v>
      </c>
      <c r="J77" s="38"/>
      <c r="K77" s="38"/>
      <c r="L77" s="39"/>
      <c r="M77" s="26"/>
      <c r="N77" s="4" t="s">
        <v>20</v>
      </c>
      <c r="O77" s="23" t="s">
        <v>7</v>
      </c>
      <c r="P77" s="9" t="str">
        <f t="shared" si="75"/>
        <v>-----</v>
      </c>
      <c r="Q77" s="75"/>
      <c r="R77" s="64"/>
      <c r="T77" s="40" t="str">
        <f t="shared" si="77"/>
        <v>Plano AnualRealizada</v>
      </c>
      <c r="U77" s="40" t="str">
        <f t="shared" si="78"/>
        <v>Plano AnualCinema</v>
      </c>
    </row>
    <row r="78" spans="1:21" ht="15" customHeight="1">
      <c r="A78" s="32" t="str">
        <f t="shared" si="76"/>
        <v/>
      </c>
      <c r="B78" s="30"/>
      <c r="C78" s="59" t="s">
        <v>142</v>
      </c>
      <c r="D78" s="21">
        <v>29</v>
      </c>
      <c r="E78" s="18"/>
      <c r="F78" s="11" t="s">
        <v>4</v>
      </c>
      <c r="G78" s="7" t="s">
        <v>605</v>
      </c>
      <c r="H78" s="4" t="s">
        <v>153</v>
      </c>
      <c r="I78" s="73" t="s">
        <v>566</v>
      </c>
      <c r="J78" s="38"/>
      <c r="K78" s="38" t="s">
        <v>276</v>
      </c>
      <c r="L78" s="39">
        <v>30</v>
      </c>
      <c r="M78" s="26"/>
      <c r="N78" s="4" t="s">
        <v>20</v>
      </c>
      <c r="O78" s="23" t="s">
        <v>8</v>
      </c>
      <c r="P78" s="9" t="s">
        <v>51</v>
      </c>
      <c r="Q78" s="75"/>
      <c r="R78" s="64"/>
      <c r="T78" s="40" t="str">
        <f t="shared" si="77"/>
        <v>Plano AnualCancelada</v>
      </c>
      <c r="U78" s="40" t="str">
        <f t="shared" si="78"/>
        <v>Plano AnualCultura</v>
      </c>
    </row>
    <row r="79" spans="1:21" ht="15" customHeight="1">
      <c r="A79" s="32" t="str">
        <f t="shared" si="76"/>
        <v/>
      </c>
      <c r="B79" s="30"/>
      <c r="C79" s="59" t="s">
        <v>142</v>
      </c>
      <c r="D79" s="21">
        <v>29</v>
      </c>
      <c r="E79" s="18"/>
      <c r="F79" s="11" t="s">
        <v>4</v>
      </c>
      <c r="G79" s="7" t="s">
        <v>560</v>
      </c>
      <c r="H79" s="4" t="s">
        <v>11</v>
      </c>
      <c r="I79" s="73" t="s">
        <v>423</v>
      </c>
      <c r="J79" s="38"/>
      <c r="K79" s="38" t="s">
        <v>276</v>
      </c>
      <c r="L79" s="39">
        <v>400</v>
      </c>
      <c r="M79" s="26"/>
      <c r="N79" s="4" t="s">
        <v>20</v>
      </c>
      <c r="O79" s="23" t="s">
        <v>7</v>
      </c>
      <c r="P79" s="9" t="str">
        <f t="shared" ref="P79" si="95">IF(O79="Cancelada","Inserir o motivo",IF(O79="Alterada","Inserir o motivo",IF(O79="Definida","situação a alterar",IF(O79="","",IF(O79="Por definir","sem data marcada",IF(O79="Realizada","-----"))))))</f>
        <v>-----</v>
      </c>
      <c r="Q79" s="75"/>
      <c r="R79" s="64"/>
      <c r="T79" s="40" t="str">
        <f t="shared" si="77"/>
        <v>Plano AnualRealizada</v>
      </c>
      <c r="U79" s="40" t="str">
        <f t="shared" si="78"/>
        <v>Plano AnualDesporto</v>
      </c>
    </row>
    <row r="80" spans="1:21" ht="15" customHeight="1">
      <c r="A80" s="32" t="str">
        <f t="shared" ref="A80:A84" si="96">IF(B80="","",)</f>
        <v/>
      </c>
      <c r="B80" s="30"/>
      <c r="C80" s="59" t="s">
        <v>142</v>
      </c>
      <c r="D80" s="21">
        <v>29</v>
      </c>
      <c r="E80" s="18"/>
      <c r="F80" s="11" t="s">
        <v>4</v>
      </c>
      <c r="G80" s="7" t="s">
        <v>652</v>
      </c>
      <c r="H80" s="4" t="s">
        <v>153</v>
      </c>
      <c r="I80" s="73" t="s">
        <v>566</v>
      </c>
      <c r="J80" s="38"/>
      <c r="K80" s="38" t="s">
        <v>276</v>
      </c>
      <c r="L80" s="39">
        <v>400</v>
      </c>
      <c r="M80" s="26"/>
      <c r="N80" s="4" t="s">
        <v>20</v>
      </c>
      <c r="O80" s="23" t="s">
        <v>7</v>
      </c>
      <c r="P80" s="9" t="str">
        <f t="shared" ref="P80:P84" si="97">IF(O80="Cancelada","Inserir o motivo",IF(O80="Alterada","Inserir o motivo",IF(O80="Definida","situação a alterar",IF(O80="","",IF(O80="Por definir","sem data marcada",IF(O80="Realizada","-----"))))))</f>
        <v>-----</v>
      </c>
      <c r="Q80" s="75"/>
      <c r="R80" s="64"/>
      <c r="T80" s="40" t="str">
        <f t="shared" ref="T80:T84" si="98">CONCATENATE(N80,O80)</f>
        <v>Plano AnualRealizada</v>
      </c>
      <c r="U80" s="40" t="str">
        <f t="shared" ref="U80:U84" si="99">CONCATENATE(N80,H80)</f>
        <v>Plano AnualCultura</v>
      </c>
    </row>
    <row r="81" spans="1:21" ht="15" customHeight="1">
      <c r="A81" s="32" t="str">
        <f t="shared" si="96"/>
        <v/>
      </c>
      <c r="B81" s="30"/>
      <c r="C81" s="59" t="s">
        <v>142</v>
      </c>
      <c r="D81" s="21">
        <v>29</v>
      </c>
      <c r="E81" s="18"/>
      <c r="F81" s="11" t="s">
        <v>4</v>
      </c>
      <c r="G81" s="7" t="s">
        <v>653</v>
      </c>
      <c r="H81" s="4" t="s">
        <v>153</v>
      </c>
      <c r="I81" s="73" t="s">
        <v>566</v>
      </c>
      <c r="J81" s="38"/>
      <c r="K81" s="38" t="s">
        <v>276</v>
      </c>
      <c r="L81" s="39">
        <v>400</v>
      </c>
      <c r="M81" s="26"/>
      <c r="N81" s="4" t="s">
        <v>20</v>
      </c>
      <c r="O81" s="23" t="s">
        <v>7</v>
      </c>
      <c r="P81" s="9" t="str">
        <f t="shared" ref="P81:P82" si="100">IF(O81="Cancelada","Inserir o motivo",IF(O81="Alterada","Inserir o motivo",IF(O81="Definida","situação a alterar",IF(O81="","",IF(O81="Por definir","sem data marcada",IF(O81="Realizada","-----"))))))</f>
        <v>-----</v>
      </c>
      <c r="Q81" s="75"/>
      <c r="R81" s="64"/>
      <c r="T81" s="40" t="str">
        <f t="shared" si="98"/>
        <v>Plano AnualRealizada</v>
      </c>
      <c r="U81" s="40" t="str">
        <f t="shared" si="99"/>
        <v>Plano AnualCultura</v>
      </c>
    </row>
    <row r="82" spans="1:21" ht="15" customHeight="1">
      <c r="A82" s="32" t="str">
        <f t="shared" si="96"/>
        <v/>
      </c>
      <c r="B82" s="30"/>
      <c r="C82" s="59" t="s">
        <v>142</v>
      </c>
      <c r="D82" s="21">
        <v>29</v>
      </c>
      <c r="E82" s="18"/>
      <c r="F82" s="11" t="s">
        <v>4</v>
      </c>
      <c r="G82" s="7" t="s">
        <v>654</v>
      </c>
      <c r="H82" s="4" t="s">
        <v>153</v>
      </c>
      <c r="I82" s="73" t="s">
        <v>566</v>
      </c>
      <c r="J82" s="38"/>
      <c r="K82" s="38" t="s">
        <v>276</v>
      </c>
      <c r="L82" s="39">
        <v>400</v>
      </c>
      <c r="M82" s="26"/>
      <c r="N82" s="4" t="s">
        <v>20</v>
      </c>
      <c r="O82" s="23" t="s">
        <v>7</v>
      </c>
      <c r="P82" s="9" t="str">
        <f t="shared" si="100"/>
        <v>-----</v>
      </c>
      <c r="Q82" s="75"/>
      <c r="R82" s="64"/>
      <c r="T82" s="40" t="str">
        <f t="shared" si="98"/>
        <v>Plano AnualRealizada</v>
      </c>
      <c r="U82" s="40" t="str">
        <f t="shared" si="99"/>
        <v>Plano AnualCultura</v>
      </c>
    </row>
    <row r="83" spans="1:21" ht="15" customHeight="1">
      <c r="A83" s="32" t="str">
        <f t="shared" ref="A83" si="101">IF(B83="","",)</f>
        <v/>
      </c>
      <c r="B83" s="30"/>
      <c r="C83" s="59" t="s">
        <v>142</v>
      </c>
      <c r="D83" s="21">
        <v>29</v>
      </c>
      <c r="E83" s="18"/>
      <c r="F83" s="11" t="s">
        <v>4</v>
      </c>
      <c r="G83" s="7" t="s">
        <v>655</v>
      </c>
      <c r="H83" s="4" t="s">
        <v>153</v>
      </c>
      <c r="I83" s="73" t="s">
        <v>566</v>
      </c>
      <c r="J83" s="38"/>
      <c r="K83" s="38" t="s">
        <v>276</v>
      </c>
      <c r="L83" s="39">
        <v>400</v>
      </c>
      <c r="M83" s="26"/>
      <c r="N83" s="4" t="s">
        <v>20</v>
      </c>
      <c r="O83" s="23" t="s">
        <v>7</v>
      </c>
      <c r="P83" s="9" t="str">
        <f t="shared" si="97"/>
        <v>-----</v>
      </c>
      <c r="Q83" s="75"/>
      <c r="R83" s="64"/>
      <c r="T83" s="40" t="str">
        <f t="shared" ref="T83" si="102">CONCATENATE(N83,O83)</f>
        <v>Plano AnualRealizada</v>
      </c>
      <c r="U83" s="40" t="str">
        <f t="shared" ref="U83" si="103">CONCATENATE(N83,H83)</f>
        <v>Plano AnualCultura</v>
      </c>
    </row>
    <row r="84" spans="1:21" ht="15" customHeight="1">
      <c r="A84" s="32" t="str">
        <f t="shared" si="96"/>
        <v/>
      </c>
      <c r="B84" s="30"/>
      <c r="C84" s="59" t="s">
        <v>142</v>
      </c>
      <c r="D84" s="21">
        <v>29</v>
      </c>
      <c r="E84" s="18"/>
      <c r="F84" s="11" t="s">
        <v>4</v>
      </c>
      <c r="G84" s="7" t="s">
        <v>651</v>
      </c>
      <c r="H84" s="4" t="s">
        <v>15</v>
      </c>
      <c r="I84" s="73" t="s">
        <v>441</v>
      </c>
      <c r="J84" s="38"/>
      <c r="K84" s="38" t="s">
        <v>276</v>
      </c>
      <c r="L84" s="39">
        <v>400</v>
      </c>
      <c r="M84" s="26"/>
      <c r="N84" s="4" t="s">
        <v>20</v>
      </c>
      <c r="O84" s="23" t="s">
        <v>7</v>
      </c>
      <c r="P84" s="9" t="str">
        <f t="shared" si="97"/>
        <v>-----</v>
      </c>
      <c r="Q84" s="75"/>
      <c r="R84" s="64"/>
      <c r="T84" s="40" t="str">
        <f t="shared" si="98"/>
        <v>Plano AnualRealizada</v>
      </c>
      <c r="U84" s="40" t="str">
        <f t="shared" si="99"/>
        <v>Plano AnualCinema</v>
      </c>
    </row>
    <row r="85" spans="1:21" ht="15" customHeight="1">
      <c r="A85" s="32" t="str">
        <f t="shared" si="76"/>
        <v/>
      </c>
      <c r="B85" s="30"/>
      <c r="C85" s="59" t="s">
        <v>142</v>
      </c>
      <c r="D85" s="21">
        <v>29</v>
      </c>
      <c r="E85" s="18" t="s">
        <v>107</v>
      </c>
      <c r="F85" s="11" t="s">
        <v>4</v>
      </c>
      <c r="G85" s="7" t="s">
        <v>606</v>
      </c>
      <c r="H85" s="4" t="s">
        <v>17</v>
      </c>
      <c r="I85" s="73" t="s">
        <v>570</v>
      </c>
      <c r="J85" s="38"/>
      <c r="K85" s="38" t="s">
        <v>276</v>
      </c>
      <c r="L85" s="39">
        <v>400</v>
      </c>
      <c r="M85" s="26"/>
      <c r="N85" s="4" t="s">
        <v>20</v>
      </c>
      <c r="O85" s="23" t="s">
        <v>7</v>
      </c>
      <c r="P85" s="9" t="str">
        <f t="shared" si="75"/>
        <v>-----</v>
      </c>
      <c r="Q85" s="75"/>
      <c r="R85" s="64"/>
      <c r="T85" s="40" t="str">
        <f t="shared" si="77"/>
        <v>Plano AnualRealizada</v>
      </c>
      <c r="U85" s="40" t="str">
        <f t="shared" si="78"/>
        <v>Plano AnualDiv. Interno</v>
      </c>
    </row>
    <row r="86" spans="1:21" ht="15" customHeight="1">
      <c r="A86" s="32" t="str">
        <f t="shared" ref="A86:A91" si="104">IF(B86="","",)</f>
        <v/>
      </c>
      <c r="B86" s="30"/>
      <c r="C86" s="59" t="s">
        <v>142</v>
      </c>
      <c r="D86" s="21">
        <v>30</v>
      </c>
      <c r="E86" s="18"/>
      <c r="F86" s="11" t="s">
        <v>5</v>
      </c>
      <c r="G86" s="7" t="s">
        <v>27</v>
      </c>
      <c r="H86" s="4" t="s">
        <v>14</v>
      </c>
      <c r="I86" s="73" t="s">
        <v>387</v>
      </c>
      <c r="J86" s="38"/>
      <c r="K86" s="38" t="s">
        <v>276</v>
      </c>
      <c r="L86" s="39">
        <v>35</v>
      </c>
      <c r="M86" s="26"/>
      <c r="N86" s="4" t="s">
        <v>20</v>
      </c>
      <c r="O86" s="23" t="s">
        <v>7</v>
      </c>
      <c r="P86" s="9" t="str">
        <f t="shared" ref="P86:P91" si="105">IF(O86="Cancelada","Inserir o motivo",IF(O86="Alterada","Inserir o motivo",IF(O86="Definida","situação a alterar",IF(O86="","",IF(O86="Por definir","sem data marcada",IF(O86="Realizada","-----"))))))</f>
        <v>-----</v>
      </c>
      <c r="Q86" s="75"/>
      <c r="R86" s="64"/>
      <c r="T86" s="40" t="str">
        <f t="shared" ref="T86:T91" si="106">CONCATENATE(N86,O86)</f>
        <v>Plano AnualRealizada</v>
      </c>
      <c r="U86" s="40" t="str">
        <f t="shared" ref="U86:U91" si="107">CONCATENATE(N86,H86)</f>
        <v>Plano AnualBiblioteca</v>
      </c>
    </row>
    <row r="87" spans="1:21" ht="15" customHeight="1">
      <c r="A87" s="32" t="str">
        <f t="shared" si="104"/>
        <v/>
      </c>
      <c r="B87" s="30"/>
      <c r="C87" s="59" t="s">
        <v>142</v>
      </c>
      <c r="D87" s="21">
        <v>30</v>
      </c>
      <c r="E87" s="18" t="s">
        <v>107</v>
      </c>
      <c r="F87" s="11" t="s">
        <v>5</v>
      </c>
      <c r="G87" s="7" t="s">
        <v>646</v>
      </c>
      <c r="H87" s="4" t="s">
        <v>18</v>
      </c>
      <c r="I87" s="73" t="s">
        <v>418</v>
      </c>
      <c r="J87" s="38"/>
      <c r="K87" s="38" t="s">
        <v>276</v>
      </c>
      <c r="L87" s="39">
        <v>35</v>
      </c>
      <c r="M87" s="26"/>
      <c r="N87" s="4" t="s">
        <v>21</v>
      </c>
      <c r="O87" s="23" t="s">
        <v>7</v>
      </c>
      <c r="P87" s="9" t="str">
        <f t="shared" si="105"/>
        <v>-----</v>
      </c>
      <c r="Q87" s="75"/>
      <c r="R87" s="64"/>
      <c r="T87" s="40" t="str">
        <f t="shared" si="106"/>
        <v>Extra PlanoRealizada</v>
      </c>
      <c r="U87" s="40" t="str">
        <f t="shared" si="107"/>
        <v>Extra PlanoDiv. Externo</v>
      </c>
    </row>
    <row r="88" spans="1:21" ht="15" customHeight="1">
      <c r="A88" s="32" t="str">
        <f t="shared" ref="A88" si="108">IF(B88="","",)</f>
        <v/>
      </c>
      <c r="B88" s="30"/>
      <c r="C88" s="59" t="s">
        <v>142</v>
      </c>
      <c r="D88" s="21">
        <v>30</v>
      </c>
      <c r="E88" s="18"/>
      <c r="F88" s="11" t="s">
        <v>5</v>
      </c>
      <c r="G88" s="7" t="s">
        <v>656</v>
      </c>
      <c r="H88" s="4" t="s">
        <v>153</v>
      </c>
      <c r="I88" s="73" t="s">
        <v>566</v>
      </c>
      <c r="J88" s="38"/>
      <c r="K88" s="38" t="s">
        <v>276</v>
      </c>
      <c r="L88" s="39">
        <v>35</v>
      </c>
      <c r="M88" s="26"/>
      <c r="N88" s="4" t="s">
        <v>20</v>
      </c>
      <c r="O88" s="23" t="s">
        <v>7</v>
      </c>
      <c r="P88" s="9" t="str">
        <f t="shared" ref="P88" si="109">IF(O88="Cancelada","Inserir o motivo",IF(O88="Alterada","Inserir o motivo",IF(O88="Definida","situação a alterar",IF(O88="","",IF(O88="Por definir","sem data marcada",IF(O88="Realizada","-----"))))))</f>
        <v>-----</v>
      </c>
      <c r="Q88" s="75"/>
      <c r="R88" s="64"/>
      <c r="T88" s="40" t="str">
        <f t="shared" ref="T88" si="110">CONCATENATE(N88,O88)</f>
        <v>Plano AnualRealizada</v>
      </c>
      <c r="U88" s="40" t="str">
        <f t="shared" ref="U88" si="111">CONCATENATE(N88,H88)</f>
        <v>Plano AnualCultura</v>
      </c>
    </row>
    <row r="89" spans="1:21" ht="15" customHeight="1">
      <c r="A89" s="32" t="str">
        <f t="shared" si="104"/>
        <v/>
      </c>
      <c r="B89" s="30"/>
      <c r="C89" s="59" t="s">
        <v>142</v>
      </c>
      <c r="D89" s="21">
        <v>30</v>
      </c>
      <c r="E89" s="18"/>
      <c r="F89" s="11" t="s">
        <v>5</v>
      </c>
      <c r="G89" s="7" t="s">
        <v>659</v>
      </c>
      <c r="H89" s="4" t="s">
        <v>153</v>
      </c>
      <c r="I89" s="73" t="s">
        <v>566</v>
      </c>
      <c r="J89" s="38"/>
      <c r="K89" s="38" t="s">
        <v>276</v>
      </c>
      <c r="L89" s="39">
        <v>35</v>
      </c>
      <c r="M89" s="26"/>
      <c r="N89" s="4" t="s">
        <v>20</v>
      </c>
      <c r="O89" s="23" t="s">
        <v>7</v>
      </c>
      <c r="P89" s="9" t="str">
        <f t="shared" si="105"/>
        <v>-----</v>
      </c>
      <c r="Q89" s="75"/>
      <c r="R89" s="64"/>
      <c r="T89" s="40" t="str">
        <f t="shared" si="106"/>
        <v>Plano AnualRealizada</v>
      </c>
      <c r="U89" s="40" t="str">
        <f t="shared" si="107"/>
        <v>Plano AnualCultura</v>
      </c>
    </row>
    <row r="90" spans="1:21" ht="15" customHeight="1">
      <c r="A90" s="32" t="str">
        <f t="shared" si="104"/>
        <v/>
      </c>
      <c r="B90" s="30"/>
      <c r="C90" s="59" t="s">
        <v>142</v>
      </c>
      <c r="D90" s="21">
        <v>30</v>
      </c>
      <c r="E90" s="18"/>
      <c r="F90" s="11" t="s">
        <v>5</v>
      </c>
      <c r="G90" s="7" t="s">
        <v>657</v>
      </c>
      <c r="H90" s="4" t="s">
        <v>11</v>
      </c>
      <c r="I90" s="73" t="s">
        <v>424</v>
      </c>
      <c r="J90" s="38"/>
      <c r="K90" s="38" t="s">
        <v>276</v>
      </c>
      <c r="L90" s="39">
        <v>35</v>
      </c>
      <c r="M90" s="26"/>
      <c r="N90" s="4" t="s">
        <v>21</v>
      </c>
      <c r="O90" s="23" t="s">
        <v>8</v>
      </c>
      <c r="P90" s="9" t="s">
        <v>51</v>
      </c>
      <c r="Q90" s="75"/>
      <c r="R90" s="64"/>
      <c r="T90" s="40" t="str">
        <f t="shared" si="106"/>
        <v>Extra PlanoCancelada</v>
      </c>
      <c r="U90" s="40" t="str">
        <f t="shared" si="107"/>
        <v>Extra PlanoDesporto</v>
      </c>
    </row>
    <row r="91" spans="1:21" ht="15" customHeight="1">
      <c r="A91" s="32" t="str">
        <f t="shared" si="104"/>
        <v/>
      </c>
      <c r="B91" s="30"/>
      <c r="C91" s="59" t="s">
        <v>142</v>
      </c>
      <c r="D91" s="21">
        <v>30</v>
      </c>
      <c r="E91" s="18"/>
      <c r="F91" s="11" t="s">
        <v>5</v>
      </c>
      <c r="G91" s="7" t="s">
        <v>658</v>
      </c>
      <c r="H91" s="4" t="s">
        <v>11</v>
      </c>
      <c r="I91" s="73" t="s">
        <v>424</v>
      </c>
      <c r="J91" s="38"/>
      <c r="K91" s="38" t="s">
        <v>276</v>
      </c>
      <c r="L91" s="39">
        <v>35</v>
      </c>
      <c r="M91" s="26"/>
      <c r="N91" s="4" t="s">
        <v>21</v>
      </c>
      <c r="O91" s="23" t="s">
        <v>7</v>
      </c>
      <c r="P91" s="9" t="str">
        <f t="shared" si="105"/>
        <v>-----</v>
      </c>
      <c r="Q91" s="75"/>
      <c r="R91" s="64"/>
      <c r="T91" s="40" t="str">
        <f t="shared" si="106"/>
        <v>Extra PlanoRealizada</v>
      </c>
      <c r="U91" s="40" t="str">
        <f t="shared" si="107"/>
        <v>Extra PlanoDesporto</v>
      </c>
    </row>
    <row r="92" spans="1:21" ht="15" customHeight="1">
      <c r="A92" s="32" t="str">
        <f t="shared" si="76"/>
        <v/>
      </c>
      <c r="B92" s="30"/>
      <c r="C92" s="59" t="s">
        <v>142</v>
      </c>
      <c r="D92" s="21">
        <v>30</v>
      </c>
      <c r="E92" s="18"/>
      <c r="F92" s="11" t="s">
        <v>5</v>
      </c>
      <c r="G92" s="7" t="s">
        <v>651</v>
      </c>
      <c r="H92" s="4" t="s">
        <v>15</v>
      </c>
      <c r="I92" s="73" t="s">
        <v>441</v>
      </c>
      <c r="J92" s="38"/>
      <c r="K92" s="38" t="s">
        <v>276</v>
      </c>
      <c r="L92" s="39">
        <v>35</v>
      </c>
      <c r="M92" s="26"/>
      <c r="N92" s="4" t="s">
        <v>20</v>
      </c>
      <c r="O92" s="23" t="s">
        <v>7</v>
      </c>
      <c r="P92" s="9" t="str">
        <f t="shared" si="75"/>
        <v>-----</v>
      </c>
      <c r="Q92" s="75"/>
      <c r="R92" s="64"/>
      <c r="T92" s="40" t="str">
        <f t="shared" si="77"/>
        <v>Plano AnualRealizada</v>
      </c>
      <c r="U92" s="40" t="str">
        <f t="shared" si="78"/>
        <v>Plano AnualCinema</v>
      </c>
    </row>
    <row r="93" spans="1:21" ht="15" customHeight="1">
      <c r="A93" s="32" t="str">
        <f t="shared" ref="A93:A96" si="112">IF(B93="","",)</f>
        <v/>
      </c>
      <c r="B93" s="30"/>
      <c r="C93" s="59" t="s">
        <v>142</v>
      </c>
      <c r="D93" s="21">
        <v>31</v>
      </c>
      <c r="E93" s="18"/>
      <c r="F93" s="11" t="s">
        <v>6</v>
      </c>
      <c r="G93" s="7" t="s">
        <v>27</v>
      </c>
      <c r="H93" s="4" t="s">
        <v>14</v>
      </c>
      <c r="I93" s="73" t="s">
        <v>387</v>
      </c>
      <c r="J93" s="38"/>
      <c r="K93" s="38" t="s">
        <v>276</v>
      </c>
      <c r="L93" s="39">
        <v>35</v>
      </c>
      <c r="M93" s="26"/>
      <c r="N93" s="4" t="s">
        <v>20</v>
      </c>
      <c r="O93" s="23" t="s">
        <v>7</v>
      </c>
      <c r="P93" s="9" t="str">
        <f t="shared" ref="P93:P96" si="113">IF(O93="Cancelada","Inserir o motivo",IF(O93="Alterada","Inserir o motivo",IF(O93="Definida","situação a alterar",IF(O93="","",IF(O93="Por definir","sem data marcada",IF(O93="Realizada","-----"))))))</f>
        <v>-----</v>
      </c>
      <c r="Q93" s="75"/>
      <c r="R93" s="64"/>
      <c r="T93" s="40" t="str">
        <f t="shared" ref="T93:T96" si="114">CONCATENATE(N93,O93)</f>
        <v>Plano AnualRealizada</v>
      </c>
      <c r="U93" s="40" t="str">
        <f t="shared" ref="U93:U96" si="115">CONCATENATE(N93,H93)</f>
        <v>Plano AnualBiblioteca</v>
      </c>
    </row>
    <row r="94" spans="1:21" ht="15" customHeight="1">
      <c r="A94" s="32" t="str">
        <f t="shared" si="112"/>
        <v/>
      </c>
      <c r="B94" s="30"/>
      <c r="C94" s="59" t="s">
        <v>142</v>
      </c>
      <c r="D94" s="21">
        <v>31</v>
      </c>
      <c r="E94" s="18"/>
      <c r="F94" s="11" t="s">
        <v>6</v>
      </c>
      <c r="G94" s="7" t="s">
        <v>660</v>
      </c>
      <c r="H94" s="4" t="s">
        <v>153</v>
      </c>
      <c r="I94" s="73" t="s">
        <v>566</v>
      </c>
      <c r="J94" s="38"/>
      <c r="K94" s="38" t="s">
        <v>276</v>
      </c>
      <c r="L94" s="39">
        <v>35</v>
      </c>
      <c r="M94" s="26"/>
      <c r="N94" s="4" t="s">
        <v>20</v>
      </c>
      <c r="O94" s="23" t="s">
        <v>7</v>
      </c>
      <c r="P94" s="9" t="str">
        <f t="shared" si="113"/>
        <v>-----</v>
      </c>
      <c r="Q94" s="75"/>
      <c r="R94" s="64"/>
      <c r="T94" s="40" t="str">
        <f t="shared" si="114"/>
        <v>Plano AnualRealizada</v>
      </c>
      <c r="U94" s="40" t="str">
        <f t="shared" si="115"/>
        <v>Plano AnualCultura</v>
      </c>
    </row>
    <row r="95" spans="1:21" ht="15" customHeight="1">
      <c r="A95" s="32" t="str">
        <f t="shared" si="112"/>
        <v/>
      </c>
      <c r="B95" s="30"/>
      <c r="C95" s="59" t="s">
        <v>142</v>
      </c>
      <c r="D95" s="21">
        <v>31</v>
      </c>
      <c r="E95" s="18"/>
      <c r="F95" s="11" t="s">
        <v>6</v>
      </c>
      <c r="G95" s="7" t="s">
        <v>661</v>
      </c>
      <c r="H95" s="4" t="s">
        <v>153</v>
      </c>
      <c r="I95" s="73" t="s">
        <v>566</v>
      </c>
      <c r="J95" s="38"/>
      <c r="K95" s="38" t="s">
        <v>276</v>
      </c>
      <c r="L95" s="39">
        <v>35</v>
      </c>
      <c r="M95" s="26"/>
      <c r="N95" s="4" t="s">
        <v>20</v>
      </c>
      <c r="O95" s="23" t="s">
        <v>7</v>
      </c>
      <c r="P95" s="9" t="str">
        <f t="shared" si="113"/>
        <v>-----</v>
      </c>
      <c r="Q95" s="75"/>
      <c r="R95" s="64"/>
      <c r="T95" s="40" t="str">
        <f t="shared" si="114"/>
        <v>Plano AnualRealizada</v>
      </c>
      <c r="U95" s="40" t="str">
        <f t="shared" si="115"/>
        <v>Plano AnualCultura</v>
      </c>
    </row>
    <row r="96" spans="1:21" ht="15" customHeight="1">
      <c r="A96" s="32" t="str">
        <f t="shared" si="112"/>
        <v/>
      </c>
      <c r="B96" s="30"/>
      <c r="C96" s="59" t="s">
        <v>142</v>
      </c>
      <c r="D96" s="21">
        <v>31</v>
      </c>
      <c r="E96" s="18"/>
      <c r="F96" s="11" t="s">
        <v>6</v>
      </c>
      <c r="G96" s="7" t="s">
        <v>662</v>
      </c>
      <c r="H96" s="4" t="s">
        <v>11</v>
      </c>
      <c r="I96" s="73" t="s">
        <v>423</v>
      </c>
      <c r="J96" s="38"/>
      <c r="K96" s="38" t="s">
        <v>276</v>
      </c>
      <c r="L96" s="39">
        <v>35</v>
      </c>
      <c r="M96" s="26"/>
      <c r="N96" s="4" t="s">
        <v>21</v>
      </c>
      <c r="O96" s="23" t="s">
        <v>7</v>
      </c>
      <c r="P96" s="9" t="str">
        <f t="shared" si="113"/>
        <v>-----</v>
      </c>
      <c r="Q96" s="75"/>
      <c r="R96" s="64"/>
      <c r="T96" s="40" t="str">
        <f t="shared" si="114"/>
        <v>Extra PlanoRealizada</v>
      </c>
      <c r="U96" s="40" t="str">
        <f t="shared" si="115"/>
        <v>Extra PlanoDesporto</v>
      </c>
    </row>
    <row r="97" spans="1:21" ht="15" customHeight="1">
      <c r="A97" s="32" t="str">
        <f t="shared" si="76"/>
        <v/>
      </c>
      <c r="B97" s="30"/>
      <c r="C97" s="59" t="s">
        <v>142</v>
      </c>
      <c r="D97" s="21">
        <v>31</v>
      </c>
      <c r="E97" s="18"/>
      <c r="F97" s="11" t="s">
        <v>6</v>
      </c>
      <c r="G97" s="7" t="s">
        <v>651</v>
      </c>
      <c r="H97" s="4" t="s">
        <v>15</v>
      </c>
      <c r="I97" s="73" t="s">
        <v>441</v>
      </c>
      <c r="J97" s="38"/>
      <c r="K97" s="38" t="s">
        <v>276</v>
      </c>
      <c r="L97" s="39">
        <v>35</v>
      </c>
      <c r="M97" s="26"/>
      <c r="N97" s="4" t="s">
        <v>20</v>
      </c>
      <c r="O97" s="23" t="s">
        <v>7</v>
      </c>
      <c r="P97" s="9" t="str">
        <f t="shared" si="75"/>
        <v>-----</v>
      </c>
      <c r="Q97" s="75"/>
      <c r="R97" s="64"/>
      <c r="T97" s="40" t="str">
        <f t="shared" si="77"/>
        <v>Plano AnualRealizada</v>
      </c>
      <c r="U97" s="40" t="str">
        <f t="shared" si="78"/>
        <v>Plano AnualCinema</v>
      </c>
    </row>
    <row r="98" spans="1:21" ht="4.5" customHeight="1">
      <c r="A98" s="33" t="str">
        <f>IF(B98="","",)</f>
        <v/>
      </c>
      <c r="B98" s="31"/>
      <c r="C98" s="37"/>
      <c r="D98" s="17"/>
      <c r="E98" s="19"/>
      <c r="F98" s="12"/>
      <c r="G98" s="124"/>
      <c r="H98" s="14"/>
      <c r="I98" s="72"/>
      <c r="J98" s="36"/>
      <c r="K98" s="36"/>
      <c r="L98" s="36"/>
      <c r="M98" s="27"/>
      <c r="N98" s="14"/>
      <c r="O98" s="24"/>
      <c r="P98" s="15" t="str">
        <f t="shared" ref="P98" si="116">IF(O98="Cancelada","Inserir o motivo",IF(O98="Alterada","Inserir o motivo",IF(O98="Definida","situação a alterar",IF(O98="","",IF(O98="Por definir","sem data marcada",IF(O98="Realizada","-----"))))))</f>
        <v/>
      </c>
      <c r="Q98" s="76"/>
      <c r="R98" s="66"/>
      <c r="T98" s="42" t="str">
        <f t="shared" ref="T98" si="117">CONCATENATE(N98,O98)</f>
        <v/>
      </c>
      <c r="U98" s="42" t="str">
        <f t="shared" ref="U98" si="118">CONCATENATE(N98,H98)</f>
        <v/>
      </c>
    </row>
    <row r="99" spans="1:21" ht="15" customHeight="1">
      <c r="F99" s="2"/>
      <c r="L99" s="61"/>
      <c r="O99" s="2"/>
      <c r="P99" s="2"/>
      <c r="Q99" s="67"/>
      <c r="R99" s="67"/>
    </row>
    <row r="100" spans="1:21">
      <c r="B100" s="29" t="s">
        <v>133</v>
      </c>
      <c r="C100" s="43" t="s">
        <v>138</v>
      </c>
      <c r="D100" s="46">
        <v>1</v>
      </c>
      <c r="E100" s="47" t="s">
        <v>79</v>
      </c>
      <c r="F100" s="45" t="s">
        <v>5</v>
      </c>
      <c r="G100" s="100" t="s">
        <v>641</v>
      </c>
      <c r="H100" s="44" t="s">
        <v>75</v>
      </c>
      <c r="I100" s="71" t="s">
        <v>385</v>
      </c>
      <c r="K100" s="51" t="s">
        <v>154</v>
      </c>
      <c r="N100" s="44" t="s">
        <v>21</v>
      </c>
      <c r="O100" s="44" t="s">
        <v>8</v>
      </c>
      <c r="P100" s="44" t="s">
        <v>51</v>
      </c>
      <c r="Q100" s="68" t="s">
        <v>408</v>
      </c>
      <c r="R100" s="67"/>
    </row>
    <row r="101" spans="1:21">
      <c r="B101" s="29" t="s">
        <v>293</v>
      </c>
      <c r="C101" s="43" t="s">
        <v>139</v>
      </c>
      <c r="D101" s="46">
        <v>2</v>
      </c>
      <c r="E101" s="47" t="s">
        <v>76</v>
      </c>
      <c r="F101" s="45" t="s">
        <v>6</v>
      </c>
      <c r="G101" s="100" t="s">
        <v>662</v>
      </c>
      <c r="H101" s="44" t="s">
        <v>15</v>
      </c>
      <c r="I101" s="102" t="s">
        <v>566</v>
      </c>
      <c r="J101" s="102" t="s">
        <v>570</v>
      </c>
      <c r="L101" s="51" t="s">
        <v>155</v>
      </c>
      <c r="M101" s="34"/>
      <c r="N101" s="44" t="s">
        <v>84</v>
      </c>
      <c r="O101" s="44" t="s">
        <v>50</v>
      </c>
      <c r="P101" s="44" t="s">
        <v>52</v>
      </c>
      <c r="Q101" s="68" t="s">
        <v>409</v>
      </c>
      <c r="R101" s="67"/>
    </row>
    <row r="102" spans="1:21">
      <c r="B102" s="29"/>
      <c r="C102" s="43" t="s">
        <v>140</v>
      </c>
      <c r="D102" s="46">
        <v>3</v>
      </c>
      <c r="E102" s="47" t="s">
        <v>80</v>
      </c>
      <c r="F102" s="45" t="s">
        <v>0</v>
      </c>
      <c r="G102" s="100" t="s">
        <v>661</v>
      </c>
      <c r="H102" s="44" t="s">
        <v>153</v>
      </c>
      <c r="I102" s="102" t="s">
        <v>540</v>
      </c>
      <c r="K102" s="51" t="s">
        <v>278</v>
      </c>
      <c r="N102" s="44" t="s">
        <v>20</v>
      </c>
      <c r="O102" s="44" t="s">
        <v>24</v>
      </c>
      <c r="P102" s="44" t="s">
        <v>53</v>
      </c>
      <c r="Q102" s="67"/>
      <c r="R102" s="67"/>
    </row>
    <row r="103" spans="1:21">
      <c r="B103" s="29"/>
      <c r="C103" s="43" t="s">
        <v>141</v>
      </c>
      <c r="D103" s="46">
        <v>4</v>
      </c>
      <c r="E103" s="47" t="s">
        <v>81</v>
      </c>
      <c r="F103" s="45" t="s">
        <v>1</v>
      </c>
      <c r="G103" s="100" t="s">
        <v>660</v>
      </c>
      <c r="H103" s="44" t="s">
        <v>11</v>
      </c>
      <c r="I103" s="71" t="s">
        <v>411</v>
      </c>
      <c r="K103" s="51" t="s">
        <v>279</v>
      </c>
      <c r="N103" s="52"/>
      <c r="O103" s="44" t="s">
        <v>22</v>
      </c>
      <c r="P103" s="44" t="s">
        <v>30</v>
      </c>
      <c r="Q103" s="67"/>
      <c r="R103" s="67"/>
    </row>
    <row r="104" spans="1:21">
      <c r="B104" s="29"/>
      <c r="C104" s="43" t="s">
        <v>142</v>
      </c>
      <c r="D104" s="46">
        <v>5</v>
      </c>
      <c r="E104" s="47" t="s">
        <v>82</v>
      </c>
      <c r="F104" s="45" t="s">
        <v>2</v>
      </c>
      <c r="G104" s="100" t="s">
        <v>659</v>
      </c>
      <c r="H104" s="44" t="s">
        <v>18</v>
      </c>
      <c r="I104" s="71" t="s">
        <v>410</v>
      </c>
      <c r="K104" s="51" t="s">
        <v>276</v>
      </c>
      <c r="N104" s="52"/>
      <c r="O104" s="44" t="s">
        <v>7</v>
      </c>
      <c r="P104" s="44" t="s">
        <v>35</v>
      </c>
      <c r="Q104" s="67"/>
      <c r="R104" s="67"/>
    </row>
    <row r="105" spans="1:21">
      <c r="C105" s="43" t="s">
        <v>143</v>
      </c>
      <c r="D105" s="46">
        <v>6</v>
      </c>
      <c r="E105" s="47" t="s">
        <v>83</v>
      </c>
      <c r="F105" s="45" t="s">
        <v>3</v>
      </c>
      <c r="G105" s="100" t="s">
        <v>658</v>
      </c>
      <c r="H105" s="44" t="s">
        <v>17</v>
      </c>
      <c r="I105" s="71" t="s">
        <v>412</v>
      </c>
      <c r="K105" s="51" t="s">
        <v>280</v>
      </c>
      <c r="N105" s="52"/>
      <c r="O105" s="53"/>
      <c r="P105" s="44" t="s">
        <v>31</v>
      </c>
      <c r="Q105" s="67"/>
      <c r="R105" s="67"/>
    </row>
    <row r="106" spans="1:21">
      <c r="C106" s="43" t="s">
        <v>144</v>
      </c>
      <c r="D106" s="46">
        <v>7</v>
      </c>
      <c r="E106" s="47" t="s">
        <v>85</v>
      </c>
      <c r="F106" s="45" t="s">
        <v>4</v>
      </c>
      <c r="G106" s="100" t="s">
        <v>657</v>
      </c>
      <c r="H106" s="44" t="s">
        <v>152</v>
      </c>
      <c r="I106" s="71" t="s">
        <v>318</v>
      </c>
      <c r="K106" s="51" t="s">
        <v>281</v>
      </c>
      <c r="O106" s="2"/>
      <c r="P106" s="2"/>
      <c r="Q106" s="67"/>
      <c r="R106" s="67"/>
    </row>
    <row r="107" spans="1:21">
      <c r="C107" s="43" t="s">
        <v>145</v>
      </c>
      <c r="D107" s="46">
        <v>8</v>
      </c>
      <c r="E107" s="47" t="s">
        <v>86</v>
      </c>
      <c r="F107" s="45" t="s">
        <v>38</v>
      </c>
      <c r="G107" s="100" t="s">
        <v>656</v>
      </c>
      <c r="H107" s="44" t="s">
        <v>16</v>
      </c>
      <c r="I107" s="71" t="s">
        <v>413</v>
      </c>
      <c r="O107" s="2"/>
      <c r="P107" s="2"/>
      <c r="Q107" s="67"/>
      <c r="R107" s="67"/>
    </row>
    <row r="108" spans="1:21">
      <c r="C108" s="43" t="s">
        <v>146</v>
      </c>
      <c r="D108" s="46">
        <v>9</v>
      </c>
      <c r="E108" s="47" t="s">
        <v>87</v>
      </c>
      <c r="G108" s="100" t="s">
        <v>655</v>
      </c>
      <c r="H108" s="44" t="s">
        <v>13</v>
      </c>
      <c r="I108" s="71" t="s">
        <v>415</v>
      </c>
      <c r="P108" s="2"/>
      <c r="Q108" s="67"/>
      <c r="R108" s="67"/>
    </row>
    <row r="109" spans="1:21">
      <c r="C109" s="43" t="s">
        <v>147</v>
      </c>
      <c r="D109" s="46">
        <v>10</v>
      </c>
      <c r="E109" s="47" t="s">
        <v>88</v>
      </c>
      <c r="G109" s="100" t="s">
        <v>654</v>
      </c>
      <c r="H109" s="44" t="s">
        <v>12</v>
      </c>
      <c r="I109" s="71" t="s">
        <v>414</v>
      </c>
      <c r="P109" s="2"/>
      <c r="Q109" s="67"/>
      <c r="R109" s="67"/>
    </row>
    <row r="110" spans="1:21">
      <c r="C110" s="43" t="s">
        <v>148</v>
      </c>
      <c r="D110" s="46">
        <v>11</v>
      </c>
      <c r="E110" s="47" t="s">
        <v>89</v>
      </c>
      <c r="F110" s="3"/>
      <c r="G110" s="100" t="s">
        <v>653</v>
      </c>
      <c r="I110" s="71" t="s">
        <v>445</v>
      </c>
      <c r="P110" s="2"/>
      <c r="Q110" s="67"/>
      <c r="R110" s="67"/>
    </row>
    <row r="111" spans="1:21">
      <c r="C111" s="43" t="s">
        <v>149</v>
      </c>
      <c r="D111" s="46">
        <v>12</v>
      </c>
      <c r="E111" s="47" t="s">
        <v>90</v>
      </c>
      <c r="F111" s="3"/>
      <c r="G111" s="100" t="s">
        <v>652</v>
      </c>
      <c r="I111" s="71" t="s">
        <v>376</v>
      </c>
      <c r="Q111" s="67"/>
      <c r="R111" s="67"/>
    </row>
    <row r="112" spans="1:21">
      <c r="D112" s="48">
        <v>13</v>
      </c>
      <c r="E112" s="49" t="s">
        <v>91</v>
      </c>
      <c r="F112" s="3"/>
      <c r="G112" s="100" t="s">
        <v>651</v>
      </c>
      <c r="I112" s="71" t="s">
        <v>447</v>
      </c>
      <c r="Q112" s="67"/>
      <c r="R112" s="67"/>
    </row>
    <row r="113" spans="4:18">
      <c r="D113" s="48">
        <v>14</v>
      </c>
      <c r="E113" s="49" t="s">
        <v>92</v>
      </c>
      <c r="F113" s="3"/>
      <c r="G113" s="100" t="s">
        <v>650</v>
      </c>
      <c r="I113" s="71" t="s">
        <v>440</v>
      </c>
      <c r="Q113" s="67"/>
      <c r="R113" s="67"/>
    </row>
    <row r="114" spans="4:18">
      <c r="D114" s="48">
        <v>15</v>
      </c>
      <c r="E114" s="49" t="s">
        <v>93</v>
      </c>
      <c r="F114" s="3"/>
      <c r="G114" s="100" t="s">
        <v>648</v>
      </c>
      <c r="I114" s="71" t="s">
        <v>388</v>
      </c>
      <c r="Q114" s="67"/>
      <c r="R114" s="67"/>
    </row>
    <row r="115" spans="4:18">
      <c r="D115" s="48">
        <v>16</v>
      </c>
      <c r="E115" s="49" t="s">
        <v>94</v>
      </c>
      <c r="F115" s="3"/>
      <c r="G115" s="100" t="s">
        <v>647</v>
      </c>
      <c r="I115" s="71" t="s">
        <v>309</v>
      </c>
      <c r="Q115" s="67"/>
      <c r="R115" s="67"/>
    </row>
    <row r="116" spans="4:18">
      <c r="D116" s="48">
        <v>17</v>
      </c>
      <c r="E116" s="49" t="s">
        <v>95</v>
      </c>
      <c r="F116" s="3"/>
      <c r="G116" s="100" t="s">
        <v>646</v>
      </c>
      <c r="I116" s="71" t="s">
        <v>449</v>
      </c>
      <c r="Q116" s="67"/>
      <c r="R116" s="67"/>
    </row>
    <row r="117" spans="4:18">
      <c r="D117" s="48">
        <v>18</v>
      </c>
      <c r="E117" s="49" t="s">
        <v>96</v>
      </c>
      <c r="F117" s="3"/>
      <c r="G117" s="100" t="s">
        <v>644</v>
      </c>
      <c r="I117" s="71" t="s">
        <v>438</v>
      </c>
      <c r="Q117" s="67"/>
      <c r="R117" s="67"/>
    </row>
    <row r="118" spans="4:18">
      <c r="D118" s="48">
        <v>19</v>
      </c>
      <c r="E118" s="49" t="s">
        <v>77</v>
      </c>
      <c r="F118" s="3"/>
      <c r="G118" s="100" t="s">
        <v>640</v>
      </c>
      <c r="I118" s="71" t="s">
        <v>434</v>
      </c>
      <c r="Q118" s="67"/>
      <c r="R118" s="67"/>
    </row>
    <row r="119" spans="4:18">
      <c r="D119" s="48">
        <v>20</v>
      </c>
      <c r="E119" s="49" t="s">
        <v>78</v>
      </c>
      <c r="F119" s="3"/>
      <c r="G119" s="100" t="s">
        <v>639</v>
      </c>
      <c r="I119" s="71" t="s">
        <v>416</v>
      </c>
      <c r="Q119" s="67"/>
      <c r="R119" s="67"/>
    </row>
    <row r="120" spans="4:18">
      <c r="D120" s="48">
        <v>21</v>
      </c>
      <c r="E120" s="49" t="s">
        <v>97</v>
      </c>
      <c r="F120" s="3"/>
      <c r="G120" s="100" t="s">
        <v>638</v>
      </c>
      <c r="I120" s="71" t="s">
        <v>441</v>
      </c>
      <c r="Q120" s="67"/>
      <c r="R120" s="67"/>
    </row>
    <row r="121" spans="4:18">
      <c r="D121" s="48">
        <v>22</v>
      </c>
      <c r="E121" s="49" t="s">
        <v>98</v>
      </c>
      <c r="F121" s="3"/>
      <c r="G121" s="100" t="s">
        <v>637</v>
      </c>
      <c r="I121" s="71" t="s">
        <v>442</v>
      </c>
      <c r="Q121" s="67"/>
      <c r="R121" s="67"/>
    </row>
    <row r="122" spans="4:18">
      <c r="D122" s="48">
        <v>23</v>
      </c>
      <c r="E122" s="49" t="s">
        <v>99</v>
      </c>
      <c r="F122" s="3"/>
      <c r="G122" s="100" t="s">
        <v>527</v>
      </c>
      <c r="I122" s="71" t="s">
        <v>417</v>
      </c>
      <c r="Q122" s="67"/>
      <c r="R122" s="67"/>
    </row>
    <row r="123" spans="4:18">
      <c r="D123" s="48">
        <v>24</v>
      </c>
      <c r="E123" s="49" t="s">
        <v>100</v>
      </c>
      <c r="F123" s="3"/>
      <c r="G123" s="100" t="s">
        <v>636</v>
      </c>
      <c r="I123" s="71" t="s">
        <v>387</v>
      </c>
      <c r="Q123" s="67"/>
      <c r="R123" s="67"/>
    </row>
    <row r="124" spans="4:18">
      <c r="D124" s="48">
        <v>25</v>
      </c>
      <c r="E124" s="49" t="s">
        <v>101</v>
      </c>
      <c r="F124" s="3"/>
      <c r="G124" s="100" t="s">
        <v>635</v>
      </c>
      <c r="I124" s="71" t="s">
        <v>433</v>
      </c>
      <c r="Q124" s="67"/>
      <c r="R124" s="67"/>
    </row>
    <row r="125" spans="4:18">
      <c r="D125" s="48">
        <v>26</v>
      </c>
      <c r="E125" s="49" t="s">
        <v>102</v>
      </c>
      <c r="F125" s="3"/>
      <c r="G125" s="100" t="s">
        <v>632</v>
      </c>
      <c r="I125" s="71" t="s">
        <v>439</v>
      </c>
      <c r="Q125" s="67"/>
      <c r="R125" s="67"/>
    </row>
    <row r="126" spans="4:18">
      <c r="D126" s="48">
        <v>27</v>
      </c>
      <c r="E126" s="49" t="s">
        <v>103</v>
      </c>
      <c r="F126" s="3"/>
      <c r="G126" s="100" t="s">
        <v>631</v>
      </c>
      <c r="I126" s="71" t="s">
        <v>418</v>
      </c>
      <c r="Q126" s="67"/>
      <c r="R126" s="67"/>
    </row>
    <row r="127" spans="4:18">
      <c r="D127" s="48">
        <v>28</v>
      </c>
      <c r="E127" s="49" t="s">
        <v>104</v>
      </c>
      <c r="F127" s="3"/>
      <c r="G127" s="100" t="s">
        <v>607</v>
      </c>
      <c r="I127" s="71" t="s">
        <v>419</v>
      </c>
      <c r="Q127" s="67"/>
      <c r="R127" s="67"/>
    </row>
    <row r="128" spans="4:18">
      <c r="D128" s="48">
        <v>29</v>
      </c>
      <c r="E128" s="49" t="s">
        <v>105</v>
      </c>
      <c r="F128" s="3"/>
      <c r="G128" s="100" t="s">
        <v>606</v>
      </c>
      <c r="I128" s="71" t="s">
        <v>335</v>
      </c>
      <c r="Q128" s="67"/>
      <c r="R128" s="67"/>
    </row>
    <row r="129" spans="1:21">
      <c r="D129" s="48">
        <v>30</v>
      </c>
      <c r="E129" s="49" t="s">
        <v>106</v>
      </c>
      <c r="F129" s="3"/>
      <c r="G129" s="100" t="s">
        <v>605</v>
      </c>
      <c r="I129" s="71" t="s">
        <v>436</v>
      </c>
      <c r="Q129" s="67"/>
      <c r="R129" s="67"/>
    </row>
    <row r="130" spans="1:21">
      <c r="D130" s="48">
        <v>31</v>
      </c>
      <c r="E130" s="50" t="s">
        <v>107</v>
      </c>
      <c r="F130" s="3"/>
      <c r="G130" s="100" t="s">
        <v>604</v>
      </c>
      <c r="I130" s="71" t="s">
        <v>420</v>
      </c>
      <c r="Q130" s="67"/>
      <c r="R130" s="67"/>
    </row>
    <row r="131" spans="1:21">
      <c r="D131" s="48" t="s">
        <v>36</v>
      </c>
      <c r="E131" s="49"/>
      <c r="F131" s="3"/>
      <c r="G131" s="100" t="s">
        <v>603</v>
      </c>
      <c r="I131" s="71" t="s">
        <v>421</v>
      </c>
      <c r="Q131" s="67"/>
      <c r="R131" s="67"/>
    </row>
    <row r="132" spans="1:21">
      <c r="F132" s="3"/>
      <c r="G132" s="100" t="s">
        <v>602</v>
      </c>
      <c r="I132" s="71" t="s">
        <v>446</v>
      </c>
      <c r="Q132" s="67"/>
      <c r="R132" s="67"/>
    </row>
    <row r="133" spans="1:21">
      <c r="F133" s="3"/>
      <c r="G133" s="100" t="s">
        <v>601</v>
      </c>
      <c r="I133" s="71" t="s">
        <v>343</v>
      </c>
      <c r="Q133" s="67"/>
      <c r="R133" s="67"/>
    </row>
    <row r="134" spans="1:21">
      <c r="F134" s="3"/>
      <c r="G134" s="100" t="s">
        <v>600</v>
      </c>
      <c r="I134" s="71" t="s">
        <v>422</v>
      </c>
      <c r="Q134" s="67"/>
      <c r="R134" s="67"/>
    </row>
    <row r="135" spans="1:21">
      <c r="F135" s="3"/>
      <c r="G135" s="100" t="s">
        <v>599</v>
      </c>
      <c r="I135" s="71" t="s">
        <v>423</v>
      </c>
      <c r="Q135" s="67"/>
      <c r="R135" s="67"/>
    </row>
    <row r="136" spans="1:21">
      <c r="F136" s="3"/>
      <c r="G136" s="100" t="s">
        <v>598</v>
      </c>
      <c r="I136" s="71" t="s">
        <v>443</v>
      </c>
      <c r="Q136" s="67"/>
      <c r="R136" s="67"/>
    </row>
    <row r="137" spans="1:21">
      <c r="F137" s="3"/>
      <c r="G137" s="100" t="s">
        <v>597</v>
      </c>
      <c r="I137" s="71" t="s">
        <v>424</v>
      </c>
      <c r="Q137" s="67"/>
      <c r="R137" s="67"/>
    </row>
    <row r="138" spans="1:21">
      <c r="F138" s="3"/>
      <c r="G138" s="100" t="s">
        <v>596</v>
      </c>
      <c r="I138" s="71" t="s">
        <v>384</v>
      </c>
      <c r="Q138" s="67"/>
      <c r="R138" s="67"/>
    </row>
    <row r="139" spans="1:21">
      <c r="F139" s="3"/>
      <c r="G139" s="100" t="s">
        <v>392</v>
      </c>
      <c r="I139" s="71" t="s">
        <v>444</v>
      </c>
      <c r="Q139" s="67"/>
      <c r="R139" s="67"/>
    </row>
    <row r="140" spans="1:21" s="34" customFormat="1">
      <c r="A140"/>
      <c r="B140"/>
      <c r="C140"/>
      <c r="D140" s="20"/>
      <c r="E140" s="16"/>
      <c r="F140" s="3"/>
      <c r="G140" s="100" t="s">
        <v>595</v>
      </c>
      <c r="H140"/>
      <c r="I140" s="71" t="s">
        <v>425</v>
      </c>
      <c r="M140" s="25"/>
      <c r="N140"/>
      <c r="O140"/>
      <c r="P140" s="8"/>
      <c r="Q140"/>
      <c r="R140"/>
      <c r="S140"/>
      <c r="T140"/>
      <c r="U140"/>
    </row>
    <row r="141" spans="1:21" s="34" customFormat="1">
      <c r="A141"/>
      <c r="B141"/>
      <c r="C141"/>
      <c r="D141" s="20"/>
      <c r="E141" s="16"/>
      <c r="F141"/>
      <c r="G141" s="100" t="s">
        <v>560</v>
      </c>
      <c r="H141"/>
      <c r="I141" s="71" t="s">
        <v>426</v>
      </c>
      <c r="M141" s="25"/>
      <c r="N141"/>
      <c r="O141"/>
      <c r="P141" s="8"/>
      <c r="Q141"/>
      <c r="R141"/>
      <c r="S141"/>
      <c r="T141"/>
      <c r="U141"/>
    </row>
    <row r="142" spans="1:21" s="34" customFormat="1">
      <c r="A142"/>
      <c r="B142"/>
      <c r="C142"/>
      <c r="D142" s="20"/>
      <c r="E142" s="16"/>
      <c r="F142"/>
      <c r="G142" s="69" t="s">
        <v>465</v>
      </c>
      <c r="H142"/>
      <c r="I142" s="71" t="s">
        <v>427</v>
      </c>
      <c r="M142" s="25"/>
      <c r="N142"/>
      <c r="O142"/>
      <c r="P142" s="8"/>
      <c r="Q142"/>
      <c r="R142"/>
      <c r="S142"/>
      <c r="T142"/>
      <c r="U142"/>
    </row>
    <row r="143" spans="1:21" s="34" customFormat="1">
      <c r="A143"/>
      <c r="B143"/>
      <c r="C143"/>
      <c r="D143" s="20"/>
      <c r="E143" s="16"/>
      <c r="F143"/>
      <c r="G143" s="69" t="s">
        <v>361</v>
      </c>
      <c r="H143"/>
      <c r="I143" s="71" t="s">
        <v>428</v>
      </c>
      <c r="M143" s="25"/>
      <c r="N143"/>
      <c r="O143"/>
      <c r="P143" s="8"/>
      <c r="Q143"/>
      <c r="R143"/>
      <c r="S143"/>
      <c r="T143"/>
      <c r="U143"/>
    </row>
    <row r="144" spans="1:21" s="34" customFormat="1">
      <c r="A144"/>
      <c r="B144"/>
      <c r="C144"/>
      <c r="D144" s="20"/>
      <c r="E144" s="16"/>
      <c r="F144"/>
      <c r="G144" s="69" t="s">
        <v>368</v>
      </c>
      <c r="H144"/>
      <c r="I144" s="71" t="s">
        <v>429</v>
      </c>
      <c r="M144" s="25"/>
      <c r="N144"/>
      <c r="O144"/>
      <c r="P144" s="8"/>
      <c r="Q144"/>
      <c r="R144"/>
      <c r="S144"/>
      <c r="T144"/>
      <c r="U144"/>
    </row>
    <row r="145" spans="1:21" s="34" customFormat="1">
      <c r="A145"/>
      <c r="B145"/>
      <c r="C145"/>
      <c r="D145" s="20"/>
      <c r="E145" s="16"/>
      <c r="F145"/>
      <c r="G145" s="69" t="s">
        <v>161</v>
      </c>
      <c r="H145"/>
      <c r="I145" s="71" t="s">
        <v>430</v>
      </c>
      <c r="M145" s="25"/>
      <c r="N145"/>
      <c r="O145"/>
      <c r="P145" s="8"/>
      <c r="Q145"/>
      <c r="R145"/>
      <c r="S145"/>
      <c r="T145"/>
      <c r="U145"/>
    </row>
    <row r="146" spans="1:21" s="34" customFormat="1">
      <c r="A146"/>
      <c r="B146"/>
      <c r="C146"/>
      <c r="D146" s="20"/>
      <c r="E146" s="16"/>
      <c r="F146"/>
      <c r="G146" s="69" t="s">
        <v>162</v>
      </c>
      <c r="H146"/>
      <c r="I146" s="71" t="s">
        <v>431</v>
      </c>
      <c r="M146" s="25"/>
      <c r="N146"/>
      <c r="O146"/>
      <c r="P146" s="8"/>
      <c r="Q146"/>
      <c r="R146"/>
      <c r="S146"/>
      <c r="T146"/>
      <c r="U146"/>
    </row>
    <row r="147" spans="1:21" s="34" customFormat="1">
      <c r="A147"/>
      <c r="B147"/>
      <c r="C147"/>
      <c r="D147" s="20"/>
      <c r="E147" s="16"/>
      <c r="F147"/>
      <c r="G147" s="69" t="s">
        <v>163</v>
      </c>
      <c r="H147"/>
      <c r="I147" s="71" t="s">
        <v>448</v>
      </c>
      <c r="M147" s="25"/>
      <c r="N147"/>
      <c r="O147"/>
      <c r="P147" s="8"/>
      <c r="Q147"/>
      <c r="R147"/>
      <c r="S147"/>
      <c r="T147"/>
      <c r="U147"/>
    </row>
    <row r="148" spans="1:21" s="34" customFormat="1">
      <c r="A148"/>
      <c r="B148"/>
      <c r="C148"/>
      <c r="D148" s="20"/>
      <c r="E148" s="16"/>
      <c r="F148"/>
      <c r="G148" s="69" t="s">
        <v>164</v>
      </c>
      <c r="H148"/>
      <c r="I148" s="71" t="s">
        <v>378</v>
      </c>
      <c r="M148" s="25"/>
      <c r="N148"/>
      <c r="O148"/>
      <c r="P148" s="8"/>
      <c r="Q148"/>
      <c r="R148"/>
      <c r="S148"/>
      <c r="T148"/>
      <c r="U148"/>
    </row>
    <row r="149" spans="1:21" s="34" customFormat="1">
      <c r="A149"/>
      <c r="B149"/>
      <c r="C149"/>
      <c r="D149" s="20"/>
      <c r="E149" s="16"/>
      <c r="F149"/>
      <c r="G149" s="69" t="s">
        <v>165</v>
      </c>
      <c r="H149"/>
      <c r="M149" s="25"/>
      <c r="N149"/>
      <c r="O149"/>
      <c r="P149" s="8"/>
      <c r="Q149"/>
      <c r="R149"/>
      <c r="S149"/>
      <c r="T149"/>
      <c r="U149"/>
    </row>
    <row r="150" spans="1:21" s="34" customFormat="1">
      <c r="A150"/>
      <c r="B150"/>
      <c r="C150"/>
      <c r="D150" s="20"/>
      <c r="E150" s="16"/>
      <c r="F150"/>
      <c r="G150" s="69" t="s">
        <v>166</v>
      </c>
      <c r="H150"/>
      <c r="M150" s="25"/>
      <c r="N150"/>
      <c r="O150"/>
      <c r="P150" s="8"/>
      <c r="Q150"/>
      <c r="R150"/>
      <c r="S150"/>
      <c r="T150"/>
      <c r="U150"/>
    </row>
    <row r="151" spans="1:21" s="34" customFormat="1">
      <c r="A151"/>
      <c r="B151"/>
      <c r="C151"/>
      <c r="D151" s="20"/>
      <c r="E151" s="16"/>
      <c r="F151"/>
      <c r="G151" s="69" t="s">
        <v>167</v>
      </c>
      <c r="H151"/>
      <c r="M151" s="25"/>
      <c r="N151"/>
      <c r="O151"/>
      <c r="P151" s="8"/>
      <c r="Q151"/>
      <c r="R151"/>
      <c r="S151"/>
      <c r="T151"/>
      <c r="U151"/>
    </row>
    <row r="152" spans="1:21" s="34" customFormat="1">
      <c r="A152"/>
      <c r="B152"/>
      <c r="C152"/>
      <c r="D152" s="20"/>
      <c r="E152" s="16"/>
      <c r="F152"/>
      <c r="G152" s="69" t="s">
        <v>487</v>
      </c>
      <c r="H152"/>
      <c r="M152" s="25"/>
      <c r="N152"/>
      <c r="O152"/>
      <c r="P152" s="8"/>
      <c r="Q152"/>
      <c r="R152"/>
      <c r="S152"/>
      <c r="T152"/>
      <c r="U152"/>
    </row>
    <row r="153" spans="1:21" s="34" customFormat="1">
      <c r="A153"/>
      <c r="B153"/>
      <c r="C153"/>
      <c r="D153" s="20"/>
      <c r="E153" s="16"/>
      <c r="F153"/>
      <c r="G153" s="69" t="s">
        <v>451</v>
      </c>
      <c r="H153"/>
      <c r="M153" s="25"/>
      <c r="N153"/>
      <c r="O153"/>
      <c r="P153" s="8"/>
      <c r="Q153"/>
      <c r="R153"/>
      <c r="S153"/>
      <c r="T153"/>
      <c r="U153"/>
    </row>
    <row r="154" spans="1:21" s="34" customFormat="1">
      <c r="A154"/>
      <c r="B154"/>
      <c r="C154"/>
      <c r="D154" s="20"/>
      <c r="E154" s="16"/>
      <c r="F154"/>
      <c r="G154" s="69" t="s">
        <v>63</v>
      </c>
      <c r="H154"/>
      <c r="M154" s="25"/>
      <c r="N154"/>
      <c r="O154"/>
      <c r="P154" s="8"/>
      <c r="Q154"/>
      <c r="R154"/>
      <c r="S154"/>
      <c r="T154"/>
      <c r="U154"/>
    </row>
    <row r="155" spans="1:21" s="34" customFormat="1">
      <c r="A155"/>
      <c r="B155"/>
      <c r="C155"/>
      <c r="D155" s="20"/>
      <c r="E155" s="16"/>
      <c r="F155"/>
      <c r="G155" s="69" t="s">
        <v>304</v>
      </c>
      <c r="H155"/>
      <c r="M155" s="25"/>
      <c r="N155"/>
      <c r="O155"/>
      <c r="P155" s="8"/>
      <c r="Q155"/>
      <c r="R155"/>
      <c r="S155"/>
      <c r="T155"/>
      <c r="U155"/>
    </row>
    <row r="156" spans="1:21">
      <c r="G156" s="69" t="s">
        <v>486</v>
      </c>
    </row>
    <row r="157" spans="1:21">
      <c r="G157" s="69" t="s">
        <v>168</v>
      </c>
    </row>
    <row r="158" spans="1:21">
      <c r="G158" s="69" t="s">
        <v>340</v>
      </c>
    </row>
    <row r="159" spans="1:21">
      <c r="G159" s="69" t="s">
        <v>485</v>
      </c>
    </row>
    <row r="160" spans="1:21">
      <c r="G160" s="69" t="s">
        <v>169</v>
      </c>
    </row>
    <row r="161" spans="4:16">
      <c r="G161" s="69" t="s">
        <v>169</v>
      </c>
    </row>
    <row r="162" spans="4:16">
      <c r="G162" s="69" t="s">
        <v>129</v>
      </c>
    </row>
    <row r="163" spans="4:16">
      <c r="G163" s="69" t="s">
        <v>112</v>
      </c>
    </row>
    <row r="164" spans="4:16">
      <c r="G164" s="69" t="s">
        <v>484</v>
      </c>
    </row>
    <row r="165" spans="4:16">
      <c r="G165" s="69" t="s">
        <v>475</v>
      </c>
    </row>
    <row r="166" spans="4:16">
      <c r="G166" s="69" t="s">
        <v>170</v>
      </c>
    </row>
    <row r="167" spans="4:16">
      <c r="G167" s="69" t="s">
        <v>308</v>
      </c>
    </row>
    <row r="168" spans="4:16">
      <c r="D168"/>
      <c r="E168"/>
      <c r="G168" s="69" t="s">
        <v>394</v>
      </c>
      <c r="J168"/>
      <c r="K168"/>
      <c r="L168"/>
      <c r="M168"/>
      <c r="P168"/>
    </row>
    <row r="169" spans="4:16">
      <c r="D169"/>
      <c r="E169"/>
      <c r="G169" s="69" t="s">
        <v>483</v>
      </c>
      <c r="J169"/>
      <c r="K169"/>
      <c r="L169"/>
      <c r="M169"/>
      <c r="P169"/>
    </row>
    <row r="170" spans="4:16">
      <c r="D170"/>
      <c r="E170"/>
      <c r="G170" s="69" t="s">
        <v>284</v>
      </c>
      <c r="I170"/>
      <c r="J170"/>
      <c r="K170"/>
      <c r="L170"/>
      <c r="M170"/>
      <c r="P170"/>
    </row>
    <row r="171" spans="4:16">
      <c r="D171"/>
      <c r="E171"/>
      <c r="G171" s="69" t="s">
        <v>464</v>
      </c>
      <c r="I171"/>
      <c r="J171"/>
      <c r="K171"/>
      <c r="L171"/>
      <c r="M171"/>
      <c r="P171"/>
    </row>
    <row r="172" spans="4:16">
      <c r="D172"/>
      <c r="E172"/>
      <c r="G172" s="69" t="s">
        <v>470</v>
      </c>
      <c r="I172"/>
      <c r="J172"/>
      <c r="K172"/>
      <c r="L172"/>
      <c r="M172"/>
      <c r="P172"/>
    </row>
    <row r="173" spans="4:16">
      <c r="D173"/>
      <c r="E173"/>
      <c r="G173" s="69" t="s">
        <v>472</v>
      </c>
      <c r="I173"/>
      <c r="J173"/>
      <c r="K173"/>
      <c r="L173"/>
      <c r="M173"/>
      <c r="P173"/>
    </row>
    <row r="174" spans="4:16">
      <c r="D174"/>
      <c r="E174"/>
      <c r="G174" s="69" t="s">
        <v>171</v>
      </c>
      <c r="I174"/>
      <c r="J174"/>
      <c r="K174"/>
      <c r="L174"/>
      <c r="M174"/>
      <c r="P174"/>
    </row>
    <row r="175" spans="4:16">
      <c r="D175"/>
      <c r="E175"/>
      <c r="G175" s="69" t="s">
        <v>44</v>
      </c>
      <c r="I175"/>
      <c r="J175"/>
      <c r="K175"/>
      <c r="L175"/>
      <c r="M175"/>
      <c r="P175"/>
    </row>
    <row r="176" spans="4:16">
      <c r="D176"/>
      <c r="E176"/>
      <c r="G176" s="69" t="s">
        <v>172</v>
      </c>
      <c r="I176"/>
      <c r="J176"/>
      <c r="K176"/>
      <c r="L176"/>
      <c r="M176"/>
      <c r="P176"/>
    </row>
    <row r="177" spans="4:16">
      <c r="D177"/>
      <c r="E177"/>
      <c r="G177" s="69" t="s">
        <v>67</v>
      </c>
      <c r="I177"/>
      <c r="J177"/>
      <c r="K177"/>
      <c r="L177"/>
      <c r="M177"/>
      <c r="P177"/>
    </row>
    <row r="178" spans="4:16">
      <c r="D178"/>
      <c r="E178"/>
      <c r="G178" s="69" t="s">
        <v>173</v>
      </c>
      <c r="I178"/>
      <c r="J178"/>
      <c r="K178"/>
      <c r="L178"/>
      <c r="M178"/>
      <c r="P178"/>
    </row>
    <row r="179" spans="4:16">
      <c r="D179"/>
      <c r="E179"/>
      <c r="G179" s="69" t="s">
        <v>374</v>
      </c>
      <c r="I179"/>
      <c r="J179"/>
      <c r="K179"/>
      <c r="L179"/>
      <c r="M179"/>
      <c r="P179"/>
    </row>
    <row r="180" spans="4:16">
      <c r="D180"/>
      <c r="E180"/>
      <c r="G180" s="69" t="s">
        <v>351</v>
      </c>
      <c r="I180"/>
      <c r="J180"/>
      <c r="K180"/>
      <c r="L180"/>
      <c r="M180"/>
      <c r="P180"/>
    </row>
    <row r="181" spans="4:16">
      <c r="D181"/>
      <c r="E181"/>
      <c r="G181" s="69" t="s">
        <v>354</v>
      </c>
      <c r="I181"/>
      <c r="J181"/>
      <c r="K181"/>
      <c r="L181"/>
      <c r="M181"/>
      <c r="P181"/>
    </row>
    <row r="182" spans="4:16">
      <c r="D182"/>
      <c r="E182"/>
      <c r="G182" s="69" t="s">
        <v>353</v>
      </c>
      <c r="I182"/>
      <c r="J182"/>
      <c r="K182"/>
      <c r="L182"/>
      <c r="M182"/>
      <c r="P182"/>
    </row>
    <row r="183" spans="4:16">
      <c r="D183"/>
      <c r="E183"/>
      <c r="G183" s="69" t="s">
        <v>174</v>
      </c>
      <c r="I183"/>
      <c r="J183"/>
      <c r="K183"/>
      <c r="L183"/>
      <c r="M183"/>
      <c r="P183"/>
    </row>
    <row r="184" spans="4:16">
      <c r="D184"/>
      <c r="E184"/>
      <c r="G184" s="69" t="s">
        <v>325</v>
      </c>
      <c r="I184"/>
      <c r="J184"/>
      <c r="K184"/>
      <c r="L184"/>
      <c r="M184"/>
      <c r="P184"/>
    </row>
    <row r="185" spans="4:16">
      <c r="D185"/>
      <c r="E185"/>
      <c r="G185" s="69" t="s">
        <v>437</v>
      </c>
      <c r="I185"/>
      <c r="J185"/>
      <c r="K185"/>
      <c r="L185"/>
      <c r="M185"/>
      <c r="P185"/>
    </row>
    <row r="186" spans="4:16">
      <c r="D186"/>
      <c r="E186"/>
      <c r="G186" s="69" t="s">
        <v>175</v>
      </c>
      <c r="I186"/>
      <c r="J186"/>
      <c r="K186"/>
      <c r="L186"/>
      <c r="M186"/>
      <c r="P186"/>
    </row>
    <row r="187" spans="4:16">
      <c r="D187"/>
      <c r="E187"/>
      <c r="G187" s="69" t="s">
        <v>113</v>
      </c>
      <c r="I187"/>
      <c r="J187"/>
      <c r="K187"/>
      <c r="L187"/>
      <c r="M187"/>
      <c r="P187"/>
    </row>
    <row r="188" spans="4:16">
      <c r="D188"/>
      <c r="E188"/>
      <c r="G188" s="69" t="s">
        <v>176</v>
      </c>
      <c r="I188"/>
      <c r="J188"/>
      <c r="K188"/>
      <c r="L188"/>
      <c r="M188"/>
      <c r="P188"/>
    </row>
    <row r="189" spans="4:16">
      <c r="D189"/>
      <c r="E189"/>
      <c r="G189" s="69" t="s">
        <v>177</v>
      </c>
      <c r="I189"/>
      <c r="J189"/>
      <c r="K189"/>
      <c r="L189"/>
      <c r="M189"/>
      <c r="P189"/>
    </row>
    <row r="190" spans="4:16">
      <c r="D190"/>
      <c r="E190"/>
      <c r="G190" s="69" t="s">
        <v>55</v>
      </c>
      <c r="I190"/>
      <c r="J190"/>
      <c r="K190"/>
      <c r="L190"/>
      <c r="M190"/>
      <c r="P190"/>
    </row>
    <row r="191" spans="4:16">
      <c r="D191"/>
      <c r="E191"/>
      <c r="G191" s="69" t="s">
        <v>283</v>
      </c>
      <c r="I191"/>
      <c r="J191"/>
      <c r="K191"/>
      <c r="L191"/>
      <c r="M191"/>
      <c r="P191"/>
    </row>
    <row r="192" spans="4:16">
      <c r="D192"/>
      <c r="E192"/>
      <c r="G192" s="69" t="s">
        <v>493</v>
      </c>
      <c r="I192"/>
      <c r="J192"/>
      <c r="K192"/>
      <c r="L192"/>
      <c r="M192"/>
      <c r="P192"/>
    </row>
    <row r="193" spans="4:16">
      <c r="D193"/>
      <c r="E193"/>
      <c r="G193" s="69" t="s">
        <v>15</v>
      </c>
      <c r="I193"/>
      <c r="J193"/>
      <c r="K193"/>
      <c r="L193"/>
      <c r="M193"/>
      <c r="P193"/>
    </row>
    <row r="194" spans="4:16">
      <c r="D194"/>
      <c r="E194"/>
      <c r="G194" s="69" t="s">
        <v>178</v>
      </c>
      <c r="I194"/>
      <c r="J194"/>
      <c r="K194"/>
      <c r="L194"/>
      <c r="M194"/>
      <c r="P194"/>
    </row>
    <row r="195" spans="4:16">
      <c r="D195"/>
      <c r="E195"/>
      <c r="G195" s="69" t="s">
        <v>399</v>
      </c>
      <c r="I195"/>
      <c r="J195"/>
      <c r="K195"/>
      <c r="L195"/>
      <c r="M195"/>
      <c r="P195"/>
    </row>
    <row r="196" spans="4:16">
      <c r="D196"/>
      <c r="E196"/>
      <c r="G196" s="69" t="s">
        <v>179</v>
      </c>
      <c r="I196"/>
      <c r="J196"/>
      <c r="K196"/>
      <c r="L196"/>
      <c r="M196"/>
      <c r="P196"/>
    </row>
    <row r="197" spans="4:16">
      <c r="D197"/>
      <c r="E197"/>
      <c r="G197" s="69" t="s">
        <v>68</v>
      </c>
      <c r="I197"/>
      <c r="J197"/>
      <c r="K197"/>
      <c r="L197"/>
      <c r="M197"/>
      <c r="P197"/>
    </row>
    <row r="198" spans="4:16">
      <c r="D198"/>
      <c r="E198"/>
      <c r="G198" s="69" t="s">
        <v>490</v>
      </c>
      <c r="I198"/>
      <c r="J198"/>
      <c r="K198"/>
      <c r="L198"/>
      <c r="M198"/>
      <c r="P198"/>
    </row>
    <row r="199" spans="4:16">
      <c r="D199"/>
      <c r="E199"/>
      <c r="G199" s="69" t="s">
        <v>491</v>
      </c>
      <c r="I199"/>
      <c r="J199"/>
      <c r="K199"/>
      <c r="L199"/>
      <c r="M199"/>
      <c r="P199"/>
    </row>
    <row r="200" spans="4:16">
      <c r="D200"/>
      <c r="E200"/>
      <c r="G200" s="69" t="s">
        <v>492</v>
      </c>
      <c r="I200"/>
      <c r="J200"/>
      <c r="K200"/>
      <c r="L200"/>
      <c r="M200"/>
      <c r="P200"/>
    </row>
    <row r="201" spans="4:16">
      <c r="D201"/>
      <c r="E201"/>
      <c r="G201" s="69" t="s">
        <v>334</v>
      </c>
      <c r="I201"/>
      <c r="J201"/>
      <c r="K201"/>
      <c r="L201"/>
      <c r="M201"/>
      <c r="P201"/>
    </row>
    <row r="202" spans="4:16">
      <c r="D202"/>
      <c r="E202"/>
      <c r="G202" s="69" t="s">
        <v>477</v>
      </c>
      <c r="I202"/>
      <c r="J202"/>
      <c r="K202"/>
      <c r="L202"/>
      <c r="M202"/>
      <c r="P202"/>
    </row>
    <row r="203" spans="4:16">
      <c r="D203"/>
      <c r="E203"/>
      <c r="G203" s="69" t="s">
        <v>478</v>
      </c>
      <c r="I203"/>
      <c r="J203"/>
      <c r="K203"/>
      <c r="L203"/>
      <c r="M203"/>
      <c r="P203"/>
    </row>
    <row r="204" spans="4:16">
      <c r="D204"/>
      <c r="E204"/>
      <c r="G204" s="69" t="s">
        <v>180</v>
      </c>
      <c r="I204"/>
      <c r="J204"/>
      <c r="K204"/>
      <c r="L204"/>
      <c r="M204"/>
      <c r="P204"/>
    </row>
    <row r="205" spans="4:16">
      <c r="D205"/>
      <c r="E205"/>
      <c r="G205" s="69" t="s">
        <v>479</v>
      </c>
      <c r="I205"/>
      <c r="J205"/>
      <c r="K205"/>
      <c r="L205"/>
      <c r="M205"/>
      <c r="P205"/>
    </row>
    <row r="206" spans="4:16">
      <c r="D206"/>
      <c r="E206"/>
      <c r="G206" s="69" t="s">
        <v>182</v>
      </c>
      <c r="I206"/>
      <c r="J206"/>
      <c r="K206"/>
      <c r="L206"/>
      <c r="M206"/>
      <c r="P206"/>
    </row>
    <row r="207" spans="4:16">
      <c r="D207"/>
      <c r="E207"/>
      <c r="G207" s="69" t="s">
        <v>480</v>
      </c>
      <c r="I207"/>
      <c r="J207"/>
      <c r="K207"/>
      <c r="L207"/>
      <c r="M207"/>
      <c r="P207"/>
    </row>
    <row r="208" spans="4:16">
      <c r="D208"/>
      <c r="E208"/>
      <c r="G208" s="69" t="s">
        <v>59</v>
      </c>
      <c r="I208"/>
      <c r="J208"/>
      <c r="K208"/>
      <c r="L208"/>
      <c r="M208"/>
      <c r="P208"/>
    </row>
    <row r="209" spans="4:16">
      <c r="D209"/>
      <c r="E209"/>
      <c r="G209" s="69" t="s">
        <v>456</v>
      </c>
      <c r="I209"/>
      <c r="J209"/>
      <c r="K209"/>
      <c r="L209"/>
      <c r="M209"/>
      <c r="P209"/>
    </row>
    <row r="210" spans="4:16">
      <c r="D210"/>
      <c r="E210"/>
      <c r="G210" s="69" t="s">
        <v>328</v>
      </c>
      <c r="I210"/>
      <c r="J210"/>
      <c r="K210"/>
      <c r="L210"/>
      <c r="M210"/>
      <c r="P210"/>
    </row>
    <row r="211" spans="4:16">
      <c r="D211"/>
      <c r="E211"/>
      <c r="G211" s="69" t="s">
        <v>319</v>
      </c>
      <c r="I211"/>
      <c r="J211"/>
      <c r="K211"/>
      <c r="L211"/>
      <c r="M211"/>
      <c r="P211"/>
    </row>
    <row r="212" spans="4:16">
      <c r="D212"/>
      <c r="E212"/>
      <c r="G212" s="69" t="s">
        <v>272</v>
      </c>
      <c r="I212"/>
      <c r="J212"/>
      <c r="K212"/>
      <c r="L212"/>
      <c r="M212"/>
      <c r="P212"/>
    </row>
    <row r="213" spans="4:16">
      <c r="D213"/>
      <c r="E213"/>
      <c r="G213" s="69" t="s">
        <v>462</v>
      </c>
      <c r="I213"/>
      <c r="J213"/>
      <c r="K213"/>
      <c r="L213"/>
      <c r="M213"/>
      <c r="P213"/>
    </row>
    <row r="214" spans="4:16">
      <c r="D214"/>
      <c r="E214"/>
      <c r="G214" s="69" t="s">
        <v>183</v>
      </c>
      <c r="I214"/>
      <c r="J214"/>
      <c r="K214"/>
      <c r="L214"/>
      <c r="M214"/>
      <c r="P214"/>
    </row>
    <row r="215" spans="4:16">
      <c r="D215"/>
      <c r="E215"/>
      <c r="G215" s="69" t="s">
        <v>184</v>
      </c>
      <c r="I215"/>
      <c r="J215"/>
      <c r="K215"/>
      <c r="L215"/>
      <c r="M215"/>
      <c r="P215"/>
    </row>
    <row r="216" spans="4:16">
      <c r="D216"/>
      <c r="E216"/>
      <c r="G216" s="69" t="s">
        <v>312</v>
      </c>
      <c r="I216"/>
      <c r="J216"/>
      <c r="K216"/>
      <c r="L216"/>
      <c r="M216"/>
      <c r="P216"/>
    </row>
    <row r="217" spans="4:16">
      <c r="D217"/>
      <c r="E217"/>
      <c r="G217" s="69" t="s">
        <v>369</v>
      </c>
      <c r="I217"/>
      <c r="J217"/>
      <c r="K217"/>
      <c r="L217"/>
      <c r="M217"/>
      <c r="P217"/>
    </row>
    <row r="218" spans="4:16">
      <c r="D218"/>
      <c r="E218"/>
      <c r="G218" s="69" t="s">
        <v>185</v>
      </c>
      <c r="I218"/>
      <c r="J218"/>
      <c r="K218"/>
      <c r="L218"/>
      <c r="M218"/>
      <c r="P218"/>
    </row>
    <row r="219" spans="4:16">
      <c r="D219"/>
      <c r="E219"/>
      <c r="G219" s="69" t="s">
        <v>186</v>
      </c>
      <c r="I219"/>
      <c r="J219"/>
      <c r="K219"/>
      <c r="L219"/>
      <c r="M219"/>
      <c r="P219"/>
    </row>
    <row r="220" spans="4:16">
      <c r="D220"/>
      <c r="E220"/>
      <c r="G220" s="69" t="s">
        <v>357</v>
      </c>
      <c r="I220"/>
      <c r="J220"/>
      <c r="K220"/>
      <c r="L220"/>
      <c r="M220"/>
      <c r="P220"/>
    </row>
    <row r="221" spans="4:16">
      <c r="D221"/>
      <c r="E221"/>
      <c r="G221" s="69" t="s">
        <v>332</v>
      </c>
      <c r="I221"/>
      <c r="J221"/>
      <c r="K221"/>
      <c r="L221"/>
      <c r="M221"/>
      <c r="P221"/>
    </row>
    <row r="222" spans="4:16">
      <c r="D222"/>
      <c r="E222"/>
      <c r="G222" s="69" t="s">
        <v>121</v>
      </c>
      <c r="I222"/>
      <c r="J222"/>
      <c r="K222"/>
      <c r="L222"/>
      <c r="M222"/>
      <c r="P222"/>
    </row>
    <row r="223" spans="4:16">
      <c r="D223"/>
      <c r="E223"/>
      <c r="G223" s="69" t="s">
        <v>187</v>
      </c>
      <c r="I223"/>
      <c r="J223"/>
      <c r="K223"/>
      <c r="L223"/>
      <c r="M223"/>
      <c r="P223"/>
    </row>
    <row r="224" spans="4:16">
      <c r="D224"/>
      <c r="E224"/>
      <c r="G224" s="69" t="s">
        <v>188</v>
      </c>
      <c r="I224"/>
      <c r="J224"/>
      <c r="K224"/>
      <c r="L224"/>
      <c r="M224"/>
      <c r="P224"/>
    </row>
    <row r="225" spans="4:16">
      <c r="D225"/>
      <c r="E225"/>
      <c r="G225" s="69" t="s">
        <v>126</v>
      </c>
      <c r="I225"/>
      <c r="J225"/>
      <c r="K225"/>
      <c r="L225"/>
      <c r="M225"/>
      <c r="P225"/>
    </row>
    <row r="226" spans="4:16">
      <c r="D226"/>
      <c r="E226"/>
      <c r="G226" s="69" t="s">
        <v>360</v>
      </c>
      <c r="I226"/>
      <c r="J226"/>
      <c r="K226"/>
      <c r="L226"/>
      <c r="M226"/>
      <c r="P226"/>
    </row>
    <row r="227" spans="4:16">
      <c r="D227"/>
      <c r="E227"/>
      <c r="G227" s="69" t="s">
        <v>47</v>
      </c>
      <c r="I227"/>
      <c r="J227"/>
      <c r="K227"/>
      <c r="L227"/>
      <c r="M227"/>
      <c r="P227"/>
    </row>
    <row r="228" spans="4:16">
      <c r="D228"/>
      <c r="E228"/>
      <c r="G228" s="69" t="s">
        <v>189</v>
      </c>
      <c r="I228"/>
      <c r="J228"/>
      <c r="K228"/>
      <c r="L228"/>
      <c r="M228"/>
      <c r="P228"/>
    </row>
    <row r="229" spans="4:16">
      <c r="D229"/>
      <c r="E229"/>
      <c r="G229" s="69" t="s">
        <v>119</v>
      </c>
      <c r="I229"/>
      <c r="J229"/>
      <c r="K229"/>
      <c r="L229"/>
      <c r="M229"/>
      <c r="P229"/>
    </row>
    <row r="230" spans="4:16">
      <c r="D230"/>
      <c r="E230"/>
      <c r="G230" s="69" t="s">
        <v>60</v>
      </c>
      <c r="I230"/>
      <c r="J230"/>
      <c r="K230"/>
      <c r="L230"/>
      <c r="M230"/>
      <c r="P230"/>
    </row>
    <row r="231" spans="4:16">
      <c r="D231"/>
      <c r="E231"/>
      <c r="G231" s="69" t="s">
        <v>190</v>
      </c>
      <c r="I231"/>
      <c r="J231"/>
      <c r="K231"/>
      <c r="L231"/>
      <c r="M231"/>
      <c r="P231"/>
    </row>
    <row r="232" spans="4:16">
      <c r="D232"/>
      <c r="E232"/>
      <c r="G232" s="69" t="s">
        <v>391</v>
      </c>
      <c r="I232"/>
      <c r="J232"/>
      <c r="K232"/>
      <c r="L232"/>
      <c r="M232"/>
      <c r="P232"/>
    </row>
    <row r="233" spans="4:16">
      <c r="D233"/>
      <c r="E233"/>
      <c r="G233" s="69" t="s">
        <v>191</v>
      </c>
      <c r="I233"/>
      <c r="J233"/>
      <c r="K233"/>
      <c r="L233"/>
      <c r="M233"/>
      <c r="P233"/>
    </row>
    <row r="234" spans="4:16">
      <c r="D234"/>
      <c r="E234"/>
      <c r="G234" s="69" t="s">
        <v>289</v>
      </c>
      <c r="I234"/>
      <c r="J234"/>
      <c r="K234"/>
      <c r="L234"/>
      <c r="M234"/>
      <c r="P234"/>
    </row>
    <row r="235" spans="4:16">
      <c r="D235"/>
      <c r="E235"/>
      <c r="G235" s="69" t="s">
        <v>288</v>
      </c>
      <c r="I235"/>
      <c r="J235"/>
      <c r="K235"/>
      <c r="L235"/>
      <c r="M235"/>
      <c r="P235"/>
    </row>
    <row r="236" spans="4:16">
      <c r="D236"/>
      <c r="E236"/>
      <c r="G236" s="69" t="s">
        <v>290</v>
      </c>
      <c r="I236"/>
      <c r="J236"/>
      <c r="K236"/>
      <c r="L236"/>
      <c r="M236"/>
      <c r="P236"/>
    </row>
    <row r="237" spans="4:16">
      <c r="D237"/>
      <c r="E237"/>
      <c r="G237" s="69" t="s">
        <v>344</v>
      </c>
      <c r="I237"/>
      <c r="J237"/>
      <c r="K237"/>
      <c r="L237"/>
      <c r="M237"/>
      <c r="P237"/>
    </row>
    <row r="238" spans="4:16">
      <c r="D238"/>
      <c r="E238"/>
      <c r="G238" s="69" t="s">
        <v>192</v>
      </c>
      <c r="I238"/>
      <c r="J238"/>
      <c r="K238"/>
      <c r="L238"/>
      <c r="M238"/>
      <c r="P238"/>
    </row>
    <row r="239" spans="4:16">
      <c r="D239"/>
      <c r="E239"/>
      <c r="G239" s="69" t="s">
        <v>300</v>
      </c>
      <c r="I239"/>
      <c r="J239"/>
      <c r="K239"/>
      <c r="L239"/>
      <c r="M239"/>
      <c r="P239"/>
    </row>
    <row r="240" spans="4:16">
      <c r="D240"/>
      <c r="E240"/>
      <c r="G240" s="69" t="s">
        <v>193</v>
      </c>
      <c r="I240"/>
      <c r="J240"/>
      <c r="K240"/>
      <c r="L240"/>
      <c r="M240"/>
      <c r="P240"/>
    </row>
    <row r="241" spans="4:16">
      <c r="D241"/>
      <c r="E241"/>
      <c r="G241" s="69" t="s">
        <v>194</v>
      </c>
      <c r="I241"/>
      <c r="J241"/>
      <c r="K241"/>
      <c r="L241"/>
      <c r="M241"/>
      <c r="P241"/>
    </row>
    <row r="242" spans="4:16">
      <c r="D242"/>
      <c r="E242"/>
      <c r="G242" s="69" t="s">
        <v>195</v>
      </c>
      <c r="I242"/>
      <c r="J242"/>
      <c r="K242"/>
      <c r="L242"/>
      <c r="M242"/>
      <c r="P242"/>
    </row>
    <row r="243" spans="4:16">
      <c r="D243"/>
      <c r="E243"/>
      <c r="G243" s="69" t="s">
        <v>294</v>
      </c>
      <c r="I243"/>
      <c r="J243"/>
      <c r="K243"/>
      <c r="L243"/>
      <c r="M243"/>
      <c r="P243"/>
    </row>
    <row r="244" spans="4:16">
      <c r="D244"/>
      <c r="E244"/>
      <c r="G244" s="69" t="s">
        <v>349</v>
      </c>
      <c r="I244"/>
      <c r="J244"/>
      <c r="K244"/>
      <c r="L244"/>
      <c r="M244"/>
      <c r="P244"/>
    </row>
    <row r="245" spans="4:16">
      <c r="D245"/>
      <c r="E245"/>
      <c r="G245" s="69" t="s">
        <v>273</v>
      </c>
      <c r="I245"/>
      <c r="J245"/>
      <c r="K245"/>
      <c r="L245"/>
      <c r="M245"/>
      <c r="P245"/>
    </row>
    <row r="246" spans="4:16">
      <c r="D246"/>
      <c r="E246"/>
      <c r="G246" s="69" t="s">
        <v>339</v>
      </c>
      <c r="I246"/>
      <c r="J246"/>
      <c r="K246"/>
      <c r="L246"/>
      <c r="M246"/>
      <c r="P246"/>
    </row>
    <row r="247" spans="4:16">
      <c r="D247"/>
      <c r="E247"/>
      <c r="G247" s="69" t="s">
        <v>196</v>
      </c>
      <c r="I247"/>
      <c r="J247"/>
      <c r="K247"/>
      <c r="L247"/>
      <c r="M247"/>
      <c r="P247"/>
    </row>
    <row r="248" spans="4:16">
      <c r="D248"/>
      <c r="E248"/>
      <c r="G248" s="69" t="s">
        <v>197</v>
      </c>
      <c r="I248"/>
      <c r="J248"/>
      <c r="K248"/>
      <c r="L248"/>
      <c r="M248"/>
      <c r="P248"/>
    </row>
    <row r="249" spans="4:16">
      <c r="D249"/>
      <c r="E249"/>
      <c r="G249" s="69" t="s">
        <v>198</v>
      </c>
      <c r="I249"/>
      <c r="J249"/>
      <c r="K249"/>
      <c r="L249"/>
      <c r="M249"/>
      <c r="P249"/>
    </row>
    <row r="250" spans="4:16">
      <c r="D250"/>
      <c r="E250"/>
      <c r="G250" s="69" t="s">
        <v>338</v>
      </c>
      <c r="I250"/>
      <c r="J250"/>
      <c r="K250"/>
      <c r="L250"/>
      <c r="M250"/>
      <c r="P250"/>
    </row>
    <row r="251" spans="4:16">
      <c r="D251"/>
      <c r="E251"/>
      <c r="G251" s="69" t="s">
        <v>199</v>
      </c>
      <c r="I251"/>
      <c r="J251"/>
      <c r="K251"/>
      <c r="L251"/>
      <c r="M251"/>
      <c r="P251"/>
    </row>
    <row r="252" spans="4:16">
      <c r="D252"/>
      <c r="E252"/>
      <c r="G252" s="69" t="s">
        <v>73</v>
      </c>
      <c r="I252"/>
      <c r="J252"/>
      <c r="K252"/>
      <c r="L252"/>
      <c r="M252"/>
      <c r="P252"/>
    </row>
    <row r="253" spans="4:16">
      <c r="D253"/>
      <c r="E253"/>
      <c r="G253" s="69" t="s">
        <v>200</v>
      </c>
      <c r="I253"/>
      <c r="J253"/>
      <c r="K253"/>
      <c r="L253"/>
      <c r="M253"/>
      <c r="P253"/>
    </row>
    <row r="254" spans="4:16">
      <c r="D254"/>
      <c r="E254"/>
      <c r="G254" s="69" t="s">
        <v>37</v>
      </c>
      <c r="I254"/>
      <c r="J254"/>
      <c r="K254"/>
      <c r="L254"/>
      <c r="M254"/>
      <c r="P254"/>
    </row>
    <row r="255" spans="4:16">
      <c r="D255"/>
      <c r="E255"/>
      <c r="G255" s="69" t="s">
        <v>46</v>
      </c>
      <c r="I255"/>
      <c r="J255"/>
      <c r="K255"/>
      <c r="L255"/>
      <c r="M255"/>
      <c r="P255"/>
    </row>
    <row r="256" spans="4:16">
      <c r="D256"/>
      <c r="E256"/>
      <c r="G256" s="69" t="s">
        <v>386</v>
      </c>
      <c r="I256"/>
      <c r="J256"/>
      <c r="K256"/>
      <c r="L256"/>
      <c r="M256"/>
      <c r="P256"/>
    </row>
    <row r="257" spans="4:16">
      <c r="D257"/>
      <c r="E257"/>
      <c r="G257" s="69" t="s">
        <v>201</v>
      </c>
      <c r="I257"/>
      <c r="J257"/>
      <c r="K257"/>
      <c r="L257"/>
      <c r="M257"/>
      <c r="P257"/>
    </row>
    <row r="258" spans="4:16">
      <c r="D258"/>
      <c r="E258"/>
      <c r="G258" s="69" t="s">
        <v>202</v>
      </c>
      <c r="I258"/>
      <c r="J258"/>
      <c r="K258"/>
      <c r="L258"/>
      <c r="M258"/>
      <c r="P258"/>
    </row>
    <row r="259" spans="4:16">
      <c r="D259"/>
      <c r="E259"/>
      <c r="G259" s="69" t="s">
        <v>203</v>
      </c>
      <c r="I259"/>
      <c r="J259"/>
      <c r="K259"/>
      <c r="L259"/>
      <c r="M259"/>
      <c r="P259"/>
    </row>
    <row r="260" spans="4:16">
      <c r="D260"/>
      <c r="E260"/>
      <c r="G260" s="69" t="s">
        <v>118</v>
      </c>
      <c r="I260"/>
      <c r="J260"/>
      <c r="K260"/>
      <c r="L260"/>
      <c r="M260"/>
      <c r="P260"/>
    </row>
    <row r="261" spans="4:16">
      <c r="D261"/>
      <c r="E261"/>
      <c r="G261" s="69" t="s">
        <v>66</v>
      </c>
      <c r="I261"/>
      <c r="J261"/>
      <c r="K261"/>
      <c r="L261"/>
      <c r="M261"/>
      <c r="P261"/>
    </row>
    <row r="262" spans="4:16">
      <c r="D262"/>
      <c r="E262"/>
      <c r="G262" s="69" t="s">
        <v>66</v>
      </c>
      <c r="I262"/>
      <c r="J262"/>
      <c r="K262"/>
      <c r="L262"/>
      <c r="M262"/>
      <c r="P262"/>
    </row>
    <row r="263" spans="4:16">
      <c r="D263"/>
      <c r="E263"/>
      <c r="G263" s="69" t="s">
        <v>395</v>
      </c>
      <c r="I263"/>
      <c r="J263"/>
      <c r="K263"/>
      <c r="L263"/>
      <c r="M263"/>
      <c r="P263"/>
    </row>
    <row r="264" spans="4:16">
      <c r="D264"/>
      <c r="E264"/>
      <c r="G264" s="69" t="s">
        <v>204</v>
      </c>
      <c r="I264"/>
      <c r="J264"/>
      <c r="K264"/>
      <c r="L264"/>
      <c r="M264"/>
      <c r="P264"/>
    </row>
    <row r="265" spans="4:16">
      <c r="D265"/>
      <c r="E265"/>
      <c r="G265" s="69" t="s">
        <v>474</v>
      </c>
      <c r="I265"/>
      <c r="J265"/>
      <c r="K265"/>
      <c r="L265"/>
      <c r="M265"/>
      <c r="P265"/>
    </row>
    <row r="266" spans="4:16">
      <c r="D266"/>
      <c r="E266"/>
      <c r="G266" s="69" t="s">
        <v>348</v>
      </c>
      <c r="I266"/>
      <c r="J266"/>
      <c r="K266"/>
      <c r="L266"/>
      <c r="M266"/>
      <c r="P266"/>
    </row>
    <row r="267" spans="4:16">
      <c r="D267"/>
      <c r="E267"/>
      <c r="G267" s="69" t="s">
        <v>58</v>
      </c>
      <c r="I267"/>
      <c r="J267"/>
      <c r="K267"/>
      <c r="L267"/>
      <c r="M267"/>
      <c r="P267"/>
    </row>
    <row r="268" spans="4:16">
      <c r="D268"/>
      <c r="E268"/>
      <c r="G268" s="69" t="s">
        <v>481</v>
      </c>
      <c r="I268"/>
      <c r="J268"/>
      <c r="K268"/>
      <c r="L268"/>
      <c r="M268"/>
      <c r="P268"/>
    </row>
    <row r="269" spans="4:16">
      <c r="D269"/>
      <c r="E269"/>
      <c r="G269" s="69" t="s">
        <v>468</v>
      </c>
      <c r="I269"/>
      <c r="J269"/>
      <c r="K269"/>
      <c r="L269"/>
      <c r="M269"/>
      <c r="P269"/>
    </row>
    <row r="270" spans="4:16">
      <c r="D270"/>
      <c r="E270"/>
      <c r="G270" s="69" t="s">
        <v>469</v>
      </c>
      <c r="I270"/>
      <c r="J270"/>
      <c r="K270"/>
      <c r="L270"/>
      <c r="M270"/>
      <c r="P270"/>
    </row>
    <row r="271" spans="4:16">
      <c r="D271"/>
      <c r="E271"/>
      <c r="G271" s="69" t="s">
        <v>488</v>
      </c>
      <c r="I271"/>
      <c r="J271"/>
      <c r="K271"/>
      <c r="L271"/>
      <c r="M271"/>
      <c r="P271"/>
    </row>
    <row r="272" spans="4:16">
      <c r="D272"/>
      <c r="E272"/>
      <c r="G272" s="69" t="s">
        <v>459</v>
      </c>
      <c r="I272"/>
      <c r="J272"/>
      <c r="K272"/>
      <c r="L272"/>
      <c r="M272"/>
      <c r="P272"/>
    </row>
    <row r="273" spans="4:16">
      <c r="D273"/>
      <c r="E273"/>
      <c r="G273" s="69" t="s">
        <v>460</v>
      </c>
      <c r="I273"/>
      <c r="J273"/>
      <c r="K273"/>
      <c r="L273"/>
      <c r="M273"/>
      <c r="P273"/>
    </row>
    <row r="274" spans="4:16">
      <c r="D274"/>
      <c r="E274"/>
      <c r="G274" s="69" t="s">
        <v>205</v>
      </c>
      <c r="I274"/>
      <c r="J274"/>
      <c r="K274"/>
      <c r="L274"/>
      <c r="M274"/>
      <c r="P274"/>
    </row>
    <row r="275" spans="4:16">
      <c r="D275"/>
      <c r="E275"/>
      <c r="G275" s="69" t="s">
        <v>205</v>
      </c>
      <c r="I275"/>
      <c r="J275"/>
      <c r="K275"/>
      <c r="L275"/>
      <c r="M275"/>
      <c r="P275"/>
    </row>
    <row r="276" spans="4:16">
      <c r="D276"/>
      <c r="E276"/>
      <c r="G276" s="69" t="s">
        <v>206</v>
      </c>
      <c r="I276"/>
      <c r="J276"/>
      <c r="K276"/>
      <c r="L276"/>
      <c r="M276"/>
      <c r="P276"/>
    </row>
    <row r="277" spans="4:16">
      <c r="D277"/>
      <c r="E277"/>
      <c r="G277" s="69" t="s">
        <v>114</v>
      </c>
      <c r="I277"/>
      <c r="J277"/>
      <c r="K277"/>
      <c r="L277"/>
      <c r="M277"/>
      <c r="P277"/>
    </row>
    <row r="278" spans="4:16">
      <c r="D278"/>
      <c r="E278"/>
      <c r="G278" s="69" t="s">
        <v>405</v>
      </c>
      <c r="I278"/>
      <c r="J278"/>
      <c r="K278"/>
      <c r="L278"/>
      <c r="M278"/>
      <c r="P278"/>
    </row>
    <row r="279" spans="4:16">
      <c r="D279"/>
      <c r="E279"/>
      <c r="G279" s="69" t="s">
        <v>295</v>
      </c>
      <c r="I279"/>
      <c r="J279"/>
      <c r="K279"/>
      <c r="L279"/>
      <c r="M279"/>
      <c r="P279"/>
    </row>
    <row r="280" spans="4:16">
      <c r="D280"/>
      <c r="E280"/>
      <c r="G280" s="69" t="s">
        <v>291</v>
      </c>
      <c r="I280"/>
      <c r="J280"/>
      <c r="K280"/>
      <c r="L280"/>
      <c r="M280"/>
      <c r="P280"/>
    </row>
    <row r="281" spans="4:16">
      <c r="D281"/>
      <c r="E281"/>
      <c r="G281" s="69" t="s">
        <v>482</v>
      </c>
      <c r="I281"/>
      <c r="J281"/>
      <c r="K281"/>
      <c r="L281"/>
      <c r="M281"/>
      <c r="P281"/>
    </row>
    <row r="282" spans="4:16">
      <c r="D282"/>
      <c r="E282"/>
      <c r="G282" s="69" t="s">
        <v>159</v>
      </c>
      <c r="I282"/>
      <c r="J282"/>
      <c r="K282"/>
      <c r="L282"/>
      <c r="M282"/>
      <c r="P282"/>
    </row>
    <row r="283" spans="4:16">
      <c r="D283"/>
      <c r="E283"/>
      <c r="G283" s="69" t="s">
        <v>207</v>
      </c>
      <c r="I283"/>
      <c r="J283"/>
      <c r="K283"/>
      <c r="L283"/>
      <c r="M283"/>
      <c r="P283"/>
    </row>
    <row r="284" spans="4:16">
      <c r="D284"/>
      <c r="E284"/>
      <c r="G284" s="69" t="s">
        <v>208</v>
      </c>
      <c r="I284"/>
      <c r="J284"/>
      <c r="K284"/>
      <c r="L284"/>
      <c r="M284"/>
      <c r="P284"/>
    </row>
    <row r="285" spans="4:16">
      <c r="D285"/>
      <c r="E285"/>
      <c r="G285" s="69" t="s">
        <v>296</v>
      </c>
      <c r="I285"/>
      <c r="J285"/>
      <c r="K285"/>
      <c r="L285"/>
      <c r="M285"/>
      <c r="P285"/>
    </row>
    <row r="286" spans="4:16">
      <c r="D286"/>
      <c r="E286"/>
      <c r="G286" s="69" t="s">
        <v>74</v>
      </c>
      <c r="I286"/>
      <c r="J286"/>
      <c r="K286"/>
      <c r="L286"/>
      <c r="M286"/>
      <c r="P286"/>
    </row>
    <row r="287" spans="4:16">
      <c r="D287"/>
      <c r="E287"/>
      <c r="G287" s="69" t="s">
        <v>297</v>
      </c>
      <c r="I287"/>
      <c r="J287"/>
      <c r="K287"/>
      <c r="L287"/>
      <c r="M287"/>
      <c r="P287"/>
    </row>
    <row r="288" spans="4:16">
      <c r="D288"/>
      <c r="E288"/>
      <c r="G288" s="69" t="s">
        <v>396</v>
      </c>
      <c r="I288"/>
      <c r="J288"/>
      <c r="K288"/>
      <c r="L288"/>
      <c r="M288"/>
      <c r="P288"/>
    </row>
    <row r="289" spans="4:16">
      <c r="D289"/>
      <c r="E289"/>
      <c r="G289" s="69" t="s">
        <v>111</v>
      </c>
      <c r="I289"/>
      <c r="J289"/>
      <c r="K289"/>
      <c r="L289"/>
      <c r="M289"/>
      <c r="P289"/>
    </row>
    <row r="290" spans="4:16">
      <c r="D290"/>
      <c r="E290"/>
      <c r="G290" s="69" t="s">
        <v>476</v>
      </c>
      <c r="I290"/>
      <c r="J290"/>
      <c r="K290"/>
      <c r="L290"/>
      <c r="M290"/>
      <c r="P290"/>
    </row>
    <row r="291" spans="4:16">
      <c r="D291"/>
      <c r="E291"/>
      <c r="G291" s="69" t="s">
        <v>342</v>
      </c>
      <c r="I291"/>
      <c r="J291"/>
      <c r="K291"/>
      <c r="L291"/>
      <c r="M291"/>
      <c r="P291"/>
    </row>
    <row r="292" spans="4:16">
      <c r="D292"/>
      <c r="E292"/>
      <c r="G292" s="69" t="s">
        <v>365</v>
      </c>
      <c r="I292"/>
      <c r="J292"/>
      <c r="K292"/>
      <c r="L292"/>
      <c r="M292"/>
      <c r="P292"/>
    </row>
    <row r="293" spans="4:16">
      <c r="D293"/>
      <c r="E293"/>
      <c r="G293" s="69" t="s">
        <v>364</v>
      </c>
      <c r="I293"/>
      <c r="J293"/>
      <c r="K293"/>
      <c r="L293"/>
      <c r="M293"/>
      <c r="P293"/>
    </row>
    <row r="294" spans="4:16">
      <c r="D294"/>
      <c r="E294"/>
      <c r="G294" s="69" t="s">
        <v>209</v>
      </c>
      <c r="I294"/>
      <c r="J294"/>
      <c r="K294"/>
      <c r="L294"/>
      <c r="M294"/>
      <c r="P294"/>
    </row>
    <row r="295" spans="4:16">
      <c r="D295"/>
      <c r="E295"/>
      <c r="G295" s="69" t="s">
        <v>210</v>
      </c>
      <c r="I295"/>
      <c r="J295"/>
      <c r="K295"/>
      <c r="L295"/>
      <c r="M295"/>
      <c r="P295"/>
    </row>
    <row r="296" spans="4:16">
      <c r="D296"/>
      <c r="E296"/>
      <c r="G296" s="69" t="s">
        <v>211</v>
      </c>
      <c r="I296"/>
      <c r="J296"/>
      <c r="K296"/>
      <c r="L296"/>
      <c r="M296"/>
      <c r="P296"/>
    </row>
    <row r="297" spans="4:16">
      <c r="D297"/>
      <c r="E297"/>
      <c r="G297" s="69" t="s">
        <v>315</v>
      </c>
      <c r="I297"/>
      <c r="J297"/>
      <c r="K297"/>
      <c r="L297"/>
      <c r="M297"/>
      <c r="P297"/>
    </row>
    <row r="298" spans="4:16">
      <c r="D298"/>
      <c r="E298"/>
      <c r="G298" s="69" t="s">
        <v>313</v>
      </c>
      <c r="I298"/>
      <c r="J298"/>
      <c r="K298"/>
      <c r="L298"/>
      <c r="M298"/>
      <c r="P298"/>
    </row>
    <row r="299" spans="4:16">
      <c r="D299"/>
      <c r="E299"/>
      <c r="G299" s="69" t="s">
        <v>314</v>
      </c>
      <c r="I299"/>
      <c r="J299"/>
      <c r="K299"/>
      <c r="L299"/>
      <c r="M299"/>
      <c r="P299"/>
    </row>
    <row r="300" spans="4:16">
      <c r="D300"/>
      <c r="E300"/>
      <c r="G300" s="69" t="s">
        <v>160</v>
      </c>
      <c r="I300"/>
      <c r="J300"/>
      <c r="K300"/>
      <c r="L300"/>
      <c r="M300"/>
      <c r="P300"/>
    </row>
    <row r="301" spans="4:16">
      <c r="D301"/>
      <c r="E301"/>
      <c r="G301" s="69" t="s">
        <v>69</v>
      </c>
      <c r="I301"/>
      <c r="J301"/>
      <c r="K301"/>
      <c r="L301"/>
      <c r="M301"/>
      <c r="P301"/>
    </row>
    <row r="302" spans="4:16">
      <c r="D302"/>
      <c r="E302"/>
      <c r="G302" s="69" t="s">
        <v>212</v>
      </c>
      <c r="I302"/>
      <c r="J302"/>
      <c r="K302"/>
      <c r="L302"/>
      <c r="M302"/>
      <c r="P302"/>
    </row>
    <row r="303" spans="4:16">
      <c r="D303"/>
      <c r="E303"/>
      <c r="G303" s="69" t="s">
        <v>316</v>
      </c>
      <c r="I303"/>
      <c r="J303"/>
      <c r="K303"/>
      <c r="L303"/>
      <c r="M303"/>
      <c r="P303"/>
    </row>
    <row r="304" spans="4:16">
      <c r="D304"/>
      <c r="E304"/>
      <c r="G304" s="69" t="s">
        <v>389</v>
      </c>
      <c r="I304"/>
      <c r="J304"/>
      <c r="K304"/>
      <c r="L304"/>
      <c r="M304"/>
      <c r="P304"/>
    </row>
    <row r="305" spans="4:16">
      <c r="D305"/>
      <c r="E305"/>
      <c r="G305" s="69" t="s">
        <v>310</v>
      </c>
      <c r="I305"/>
      <c r="J305"/>
      <c r="K305"/>
      <c r="L305"/>
      <c r="M305"/>
      <c r="P305"/>
    </row>
    <row r="306" spans="4:16">
      <c r="D306"/>
      <c r="E306"/>
      <c r="G306" s="69" t="s">
        <v>307</v>
      </c>
      <c r="I306"/>
      <c r="J306"/>
      <c r="K306"/>
      <c r="L306"/>
      <c r="M306"/>
      <c r="P306"/>
    </row>
    <row r="307" spans="4:16">
      <c r="D307"/>
      <c r="E307"/>
      <c r="G307" s="69" t="s">
        <v>213</v>
      </c>
      <c r="I307"/>
      <c r="J307"/>
      <c r="K307"/>
      <c r="L307"/>
      <c r="M307"/>
      <c r="P307"/>
    </row>
    <row r="308" spans="4:16">
      <c r="D308"/>
      <c r="E308"/>
      <c r="G308" s="69" t="s">
        <v>49</v>
      </c>
      <c r="I308"/>
      <c r="J308"/>
      <c r="K308"/>
      <c r="L308"/>
      <c r="M308"/>
      <c r="P308"/>
    </row>
    <row r="309" spans="4:16">
      <c r="D309"/>
      <c r="E309"/>
      <c r="G309" s="69" t="s">
        <v>302</v>
      </c>
      <c r="I309"/>
      <c r="J309"/>
      <c r="K309"/>
      <c r="L309"/>
      <c r="M309"/>
      <c r="P309"/>
    </row>
    <row r="310" spans="4:16">
      <c r="D310"/>
      <c r="E310"/>
      <c r="G310" s="69" t="s">
        <v>120</v>
      </c>
      <c r="I310"/>
      <c r="J310"/>
      <c r="K310"/>
      <c r="L310"/>
      <c r="M310"/>
      <c r="P310"/>
    </row>
    <row r="311" spans="4:16">
      <c r="D311"/>
      <c r="E311"/>
      <c r="G311" s="69" t="s">
        <v>214</v>
      </c>
      <c r="I311"/>
      <c r="J311"/>
      <c r="K311"/>
      <c r="L311"/>
      <c r="M311"/>
      <c r="P311"/>
    </row>
    <row r="312" spans="4:16">
      <c r="D312"/>
      <c r="E312"/>
      <c r="G312" s="69" t="s">
        <v>65</v>
      </c>
      <c r="I312"/>
      <c r="J312"/>
      <c r="K312"/>
      <c r="L312"/>
      <c r="M312"/>
      <c r="P312"/>
    </row>
    <row r="313" spans="4:16">
      <c r="D313"/>
      <c r="E313"/>
      <c r="G313" s="69" t="s">
        <v>311</v>
      </c>
      <c r="I313"/>
      <c r="J313"/>
      <c r="K313"/>
      <c r="L313"/>
      <c r="M313"/>
      <c r="P313"/>
    </row>
    <row r="314" spans="4:16">
      <c r="D314"/>
      <c r="E314"/>
      <c r="G314" s="69" t="s">
        <v>215</v>
      </c>
      <c r="I314"/>
      <c r="J314"/>
      <c r="K314"/>
      <c r="L314"/>
      <c r="M314"/>
      <c r="P314"/>
    </row>
    <row r="315" spans="4:16">
      <c r="D315"/>
      <c r="E315"/>
      <c r="G315" s="69" t="s">
        <v>216</v>
      </c>
      <c r="I315"/>
      <c r="J315"/>
      <c r="K315"/>
      <c r="L315"/>
      <c r="M315"/>
      <c r="P315"/>
    </row>
    <row r="316" spans="4:16">
      <c r="D316"/>
      <c r="E316"/>
      <c r="G316" s="69" t="s">
        <v>64</v>
      </c>
      <c r="I316"/>
      <c r="J316"/>
      <c r="K316"/>
      <c r="L316"/>
      <c r="M316"/>
      <c r="P316"/>
    </row>
    <row r="317" spans="4:16">
      <c r="D317"/>
      <c r="E317"/>
      <c r="G317" s="69" t="s">
        <v>217</v>
      </c>
      <c r="I317"/>
      <c r="J317"/>
      <c r="K317"/>
      <c r="L317"/>
      <c r="M317"/>
      <c r="P317"/>
    </row>
    <row r="318" spans="4:16">
      <c r="D318"/>
      <c r="E318"/>
      <c r="G318" s="69" t="s">
        <v>115</v>
      </c>
      <c r="I318"/>
      <c r="J318"/>
      <c r="K318"/>
      <c r="L318"/>
      <c r="M318"/>
      <c r="P318"/>
    </row>
    <row r="319" spans="4:16">
      <c r="D319"/>
      <c r="E319"/>
      <c r="G319" s="69" t="s">
        <v>496</v>
      </c>
      <c r="I319"/>
      <c r="J319"/>
      <c r="K319"/>
      <c r="L319"/>
      <c r="M319"/>
      <c r="P319"/>
    </row>
    <row r="320" spans="4:16">
      <c r="D320"/>
      <c r="E320"/>
      <c r="G320" s="69" t="s">
        <v>401</v>
      </c>
      <c r="I320"/>
      <c r="J320"/>
      <c r="K320"/>
      <c r="L320"/>
      <c r="M320"/>
      <c r="P320"/>
    </row>
    <row r="321" spans="4:16">
      <c r="D321"/>
      <c r="E321"/>
      <c r="G321" s="69" t="s">
        <v>29</v>
      </c>
      <c r="I321"/>
      <c r="J321"/>
      <c r="K321"/>
      <c r="L321"/>
      <c r="M321"/>
      <c r="P321"/>
    </row>
    <row r="322" spans="4:16">
      <c r="D322"/>
      <c r="E322"/>
      <c r="G322" s="69" t="s">
        <v>218</v>
      </c>
      <c r="I322"/>
      <c r="J322"/>
      <c r="K322"/>
      <c r="L322"/>
      <c r="M322"/>
      <c r="P322"/>
    </row>
    <row r="323" spans="4:16">
      <c r="D323"/>
      <c r="E323"/>
      <c r="G323" s="69" t="s">
        <v>327</v>
      </c>
      <c r="I323"/>
      <c r="J323"/>
      <c r="K323"/>
      <c r="L323"/>
      <c r="M323"/>
      <c r="P323"/>
    </row>
    <row r="324" spans="4:16">
      <c r="D324"/>
      <c r="E324"/>
      <c r="G324" s="69" t="s">
        <v>219</v>
      </c>
      <c r="I324"/>
      <c r="J324"/>
      <c r="K324"/>
      <c r="L324"/>
      <c r="M324"/>
      <c r="P324"/>
    </row>
    <row r="325" spans="4:16">
      <c r="D325"/>
      <c r="E325"/>
      <c r="G325" s="69" t="s">
        <v>56</v>
      </c>
      <c r="I325"/>
      <c r="J325"/>
      <c r="K325"/>
      <c r="L325"/>
      <c r="M325"/>
      <c r="P325"/>
    </row>
    <row r="326" spans="4:16">
      <c r="D326"/>
      <c r="E326"/>
      <c r="G326" s="69" t="s">
        <v>157</v>
      </c>
      <c r="I326"/>
      <c r="J326"/>
      <c r="K326"/>
      <c r="L326"/>
      <c r="M326"/>
      <c r="P326"/>
    </row>
    <row r="327" spans="4:16">
      <c r="D327"/>
      <c r="E327"/>
      <c r="G327" s="69" t="s">
        <v>397</v>
      </c>
      <c r="I327"/>
      <c r="J327"/>
      <c r="K327"/>
      <c r="L327"/>
      <c r="M327"/>
      <c r="P327"/>
    </row>
    <row r="328" spans="4:16">
      <c r="D328"/>
      <c r="E328"/>
      <c r="G328" s="69" t="s">
        <v>457</v>
      </c>
      <c r="I328"/>
      <c r="J328"/>
      <c r="K328"/>
      <c r="L328"/>
      <c r="M328"/>
      <c r="P328"/>
    </row>
    <row r="329" spans="4:16">
      <c r="D329"/>
      <c r="E329"/>
      <c r="G329" s="69" t="s">
        <v>220</v>
      </c>
      <c r="I329"/>
      <c r="J329"/>
      <c r="K329"/>
      <c r="L329"/>
      <c r="M329"/>
      <c r="P329"/>
    </row>
    <row r="330" spans="4:16">
      <c r="D330"/>
      <c r="E330"/>
      <c r="G330" s="69" t="s">
        <v>158</v>
      </c>
      <c r="I330"/>
      <c r="J330"/>
      <c r="K330"/>
      <c r="L330"/>
      <c r="M330"/>
      <c r="P330"/>
    </row>
    <row r="331" spans="4:16">
      <c r="D331"/>
      <c r="E331"/>
      <c r="G331" s="69" t="s">
        <v>467</v>
      </c>
      <c r="I331"/>
      <c r="J331"/>
      <c r="K331"/>
      <c r="L331"/>
      <c r="M331"/>
      <c r="P331"/>
    </row>
    <row r="332" spans="4:16">
      <c r="D332"/>
      <c r="E332"/>
      <c r="G332" s="69" t="s">
        <v>303</v>
      </c>
      <c r="I332"/>
      <c r="J332"/>
      <c r="K332"/>
      <c r="L332"/>
      <c r="M332"/>
      <c r="P332"/>
    </row>
    <row r="333" spans="4:16">
      <c r="D333"/>
      <c r="E333"/>
      <c r="G333" s="69" t="s">
        <v>221</v>
      </c>
      <c r="I333"/>
      <c r="J333"/>
      <c r="K333"/>
      <c r="L333"/>
      <c r="M333"/>
      <c r="P333"/>
    </row>
    <row r="334" spans="4:16">
      <c r="D334"/>
      <c r="E334"/>
      <c r="G334" s="69" t="s">
        <v>306</v>
      </c>
      <c r="I334"/>
      <c r="J334"/>
      <c r="K334"/>
      <c r="L334"/>
      <c r="M334"/>
      <c r="P334"/>
    </row>
    <row r="335" spans="4:16">
      <c r="D335"/>
      <c r="E335"/>
      <c r="G335" s="69" t="s">
        <v>299</v>
      </c>
      <c r="I335"/>
      <c r="J335"/>
      <c r="K335"/>
      <c r="L335"/>
      <c r="M335"/>
      <c r="P335"/>
    </row>
    <row r="336" spans="4:16">
      <c r="D336"/>
      <c r="E336"/>
      <c r="G336" s="69" t="s">
        <v>222</v>
      </c>
      <c r="I336"/>
      <c r="J336"/>
      <c r="K336"/>
      <c r="L336"/>
      <c r="M336"/>
      <c r="P336"/>
    </row>
    <row r="337" spans="4:16">
      <c r="D337"/>
      <c r="E337"/>
      <c r="G337" s="69" t="s">
        <v>27</v>
      </c>
      <c r="I337"/>
      <c r="J337"/>
      <c r="K337"/>
      <c r="L337"/>
      <c r="M337"/>
      <c r="P337"/>
    </row>
    <row r="338" spans="4:16">
      <c r="D338"/>
      <c r="E338"/>
      <c r="G338" s="69" t="s">
        <v>336</v>
      </c>
      <c r="I338"/>
      <c r="J338"/>
      <c r="K338"/>
      <c r="L338"/>
      <c r="M338"/>
      <c r="P338"/>
    </row>
    <row r="339" spans="4:16">
      <c r="D339"/>
      <c r="E339"/>
      <c r="G339" s="69" t="s">
        <v>70</v>
      </c>
      <c r="I339"/>
      <c r="J339"/>
      <c r="K339"/>
      <c r="L339"/>
      <c r="M339"/>
      <c r="P339"/>
    </row>
    <row r="340" spans="4:16">
      <c r="D340"/>
      <c r="E340"/>
      <c r="G340" s="69" t="s">
        <v>333</v>
      </c>
      <c r="I340"/>
      <c r="J340"/>
      <c r="K340"/>
      <c r="L340"/>
      <c r="M340"/>
      <c r="P340"/>
    </row>
    <row r="341" spans="4:16">
      <c r="D341"/>
      <c r="E341"/>
      <c r="G341" s="69" t="s">
        <v>54</v>
      </c>
      <c r="I341"/>
      <c r="J341"/>
      <c r="K341"/>
      <c r="L341"/>
      <c r="M341"/>
      <c r="P341"/>
    </row>
    <row r="342" spans="4:16">
      <c r="D342"/>
      <c r="E342"/>
      <c r="G342" s="69" t="s">
        <v>61</v>
      </c>
      <c r="I342"/>
      <c r="J342"/>
      <c r="K342"/>
      <c r="L342"/>
      <c r="M342"/>
      <c r="P342"/>
    </row>
    <row r="343" spans="4:16">
      <c r="D343"/>
      <c r="E343"/>
      <c r="G343" s="69" t="s">
        <v>223</v>
      </c>
      <c r="I343"/>
      <c r="J343"/>
      <c r="K343"/>
      <c r="L343"/>
      <c r="M343"/>
      <c r="P343"/>
    </row>
    <row r="344" spans="4:16">
      <c r="D344"/>
      <c r="E344"/>
      <c r="G344" s="69" t="s">
        <v>326</v>
      </c>
      <c r="I344"/>
      <c r="J344"/>
      <c r="K344"/>
      <c r="L344"/>
      <c r="M344"/>
      <c r="P344"/>
    </row>
    <row r="345" spans="4:16">
      <c r="D345"/>
      <c r="E345"/>
      <c r="G345" s="69" t="s">
        <v>366</v>
      </c>
      <c r="I345"/>
      <c r="J345"/>
      <c r="K345"/>
      <c r="L345"/>
      <c r="M345"/>
      <c r="P345"/>
    </row>
    <row r="346" spans="4:16">
      <c r="D346"/>
      <c r="E346"/>
      <c r="G346" s="69" t="s">
        <v>298</v>
      </c>
      <c r="I346"/>
      <c r="J346"/>
      <c r="K346"/>
      <c r="L346"/>
      <c r="M346"/>
      <c r="P346"/>
    </row>
    <row r="347" spans="4:16">
      <c r="D347"/>
      <c r="E347"/>
      <c r="G347" s="69" t="s">
        <v>25</v>
      </c>
      <c r="I347"/>
      <c r="J347"/>
      <c r="K347"/>
      <c r="L347"/>
      <c r="M347"/>
      <c r="P347"/>
    </row>
    <row r="348" spans="4:16">
      <c r="D348"/>
      <c r="E348"/>
      <c r="G348" s="69" t="s">
        <v>224</v>
      </c>
      <c r="I348"/>
      <c r="J348"/>
      <c r="K348"/>
      <c r="L348"/>
      <c r="M348"/>
      <c r="P348"/>
    </row>
    <row r="349" spans="4:16">
      <c r="D349"/>
      <c r="E349"/>
      <c r="G349" s="69" t="s">
        <v>224</v>
      </c>
      <c r="I349"/>
      <c r="J349"/>
      <c r="K349"/>
      <c r="L349"/>
      <c r="M349"/>
      <c r="P349"/>
    </row>
    <row r="350" spans="4:16">
      <c r="D350"/>
      <c r="E350"/>
      <c r="G350" s="69" t="s">
        <v>371</v>
      </c>
      <c r="I350"/>
      <c r="J350"/>
      <c r="K350"/>
      <c r="L350"/>
      <c r="M350"/>
      <c r="P350"/>
    </row>
    <row r="351" spans="4:16">
      <c r="D351"/>
      <c r="E351"/>
      <c r="G351" s="69" t="s">
        <v>372</v>
      </c>
      <c r="I351"/>
      <c r="J351"/>
      <c r="K351"/>
      <c r="L351"/>
      <c r="M351"/>
      <c r="P351"/>
    </row>
    <row r="352" spans="4:16">
      <c r="D352"/>
      <c r="E352"/>
      <c r="G352" s="69" t="s">
        <v>282</v>
      </c>
      <c r="I352"/>
      <c r="J352"/>
      <c r="K352"/>
      <c r="L352"/>
      <c r="M352"/>
      <c r="P352"/>
    </row>
    <row r="353" spans="4:16">
      <c r="D353"/>
      <c r="E353"/>
      <c r="G353" s="69" t="s">
        <v>225</v>
      </c>
      <c r="I353"/>
      <c r="J353"/>
      <c r="K353"/>
      <c r="L353"/>
      <c r="M353"/>
      <c r="P353"/>
    </row>
    <row r="354" spans="4:16">
      <c r="D354"/>
      <c r="E354"/>
      <c r="G354" s="69" t="s">
        <v>57</v>
      </c>
      <c r="I354"/>
      <c r="J354"/>
      <c r="K354"/>
      <c r="L354"/>
      <c r="M354"/>
      <c r="P354"/>
    </row>
    <row r="355" spans="4:16">
      <c r="D355"/>
      <c r="E355"/>
      <c r="G355" s="69" t="s">
        <v>317</v>
      </c>
      <c r="I355"/>
      <c r="J355"/>
      <c r="K355"/>
      <c r="L355"/>
      <c r="M355"/>
      <c r="P355"/>
    </row>
    <row r="356" spans="4:16">
      <c r="D356"/>
      <c r="E356"/>
      <c r="G356" s="69" t="s">
        <v>363</v>
      </c>
      <c r="I356"/>
      <c r="J356"/>
      <c r="K356"/>
      <c r="L356"/>
      <c r="M356"/>
      <c r="P356"/>
    </row>
    <row r="357" spans="4:16">
      <c r="D357"/>
      <c r="E357"/>
      <c r="G357" s="69" t="s">
        <v>226</v>
      </c>
      <c r="I357"/>
      <c r="J357"/>
      <c r="K357"/>
      <c r="L357"/>
      <c r="M357"/>
      <c r="P357"/>
    </row>
    <row r="358" spans="4:16">
      <c r="D358"/>
      <c r="E358"/>
      <c r="G358" s="69" t="s">
        <v>62</v>
      </c>
      <c r="I358"/>
      <c r="J358"/>
      <c r="K358"/>
      <c r="L358"/>
      <c r="M358"/>
      <c r="P358"/>
    </row>
    <row r="359" spans="4:16">
      <c r="D359"/>
      <c r="E359"/>
      <c r="G359" s="69" t="s">
        <v>28</v>
      </c>
      <c r="I359"/>
      <c r="J359"/>
      <c r="K359"/>
      <c r="L359"/>
      <c r="M359"/>
      <c r="P359"/>
    </row>
    <row r="360" spans="4:16">
      <c r="D360"/>
      <c r="E360"/>
      <c r="G360" s="69" t="s">
        <v>227</v>
      </c>
      <c r="I360"/>
      <c r="J360"/>
      <c r="K360"/>
      <c r="L360"/>
      <c r="M360"/>
      <c r="P360"/>
    </row>
    <row r="361" spans="4:16">
      <c r="D361"/>
      <c r="E361"/>
      <c r="G361" s="69" t="s">
        <v>452</v>
      </c>
      <c r="I361"/>
      <c r="J361"/>
      <c r="K361"/>
      <c r="L361"/>
      <c r="M361"/>
      <c r="P361"/>
    </row>
    <row r="362" spans="4:16">
      <c r="D362"/>
      <c r="E362"/>
      <c r="G362" s="69" t="s">
        <v>34</v>
      </c>
      <c r="I362"/>
      <c r="J362"/>
      <c r="K362"/>
      <c r="L362"/>
      <c r="M362"/>
      <c r="P362"/>
    </row>
    <row r="363" spans="4:16">
      <c r="D363"/>
      <c r="E363"/>
      <c r="G363" s="69" t="s">
        <v>329</v>
      </c>
      <c r="I363"/>
      <c r="J363"/>
      <c r="K363"/>
      <c r="L363"/>
      <c r="M363"/>
      <c r="P363"/>
    </row>
    <row r="364" spans="4:16">
      <c r="D364"/>
      <c r="E364"/>
      <c r="G364" s="69" t="s">
        <v>228</v>
      </c>
      <c r="I364"/>
      <c r="J364"/>
      <c r="K364"/>
      <c r="L364"/>
      <c r="M364"/>
      <c r="P364"/>
    </row>
    <row r="365" spans="4:16">
      <c r="D365"/>
      <c r="E365"/>
      <c r="G365" s="69" t="s">
        <v>461</v>
      </c>
      <c r="I365"/>
      <c r="J365"/>
      <c r="K365"/>
      <c r="L365"/>
      <c r="M365"/>
      <c r="P365"/>
    </row>
    <row r="366" spans="4:16">
      <c r="D366"/>
      <c r="E366"/>
      <c r="G366" s="69" t="s">
        <v>229</v>
      </c>
      <c r="I366"/>
      <c r="J366"/>
      <c r="K366"/>
      <c r="L366"/>
      <c r="M366"/>
      <c r="P366"/>
    </row>
    <row r="367" spans="4:16">
      <c r="D367"/>
      <c r="E367"/>
      <c r="G367" s="69" t="s">
        <v>110</v>
      </c>
      <c r="I367"/>
      <c r="J367"/>
      <c r="K367"/>
      <c r="L367"/>
      <c r="M367"/>
      <c r="P367"/>
    </row>
    <row r="368" spans="4:16">
      <c r="D368"/>
      <c r="E368"/>
      <c r="G368" s="69" t="s">
        <v>346</v>
      </c>
      <c r="I368"/>
      <c r="J368"/>
      <c r="K368"/>
      <c r="L368"/>
      <c r="M368"/>
      <c r="P368"/>
    </row>
    <row r="369" spans="4:16">
      <c r="D369"/>
      <c r="E369"/>
      <c r="G369" s="69" t="s">
        <v>398</v>
      </c>
      <c r="I369"/>
      <c r="J369"/>
      <c r="K369"/>
      <c r="L369"/>
      <c r="M369"/>
      <c r="P369"/>
    </row>
    <row r="370" spans="4:16">
      <c r="D370"/>
      <c r="E370"/>
      <c r="G370" s="69" t="s">
        <v>347</v>
      </c>
      <c r="I370"/>
      <c r="J370"/>
      <c r="K370"/>
      <c r="L370"/>
      <c r="M370"/>
      <c r="P370"/>
    </row>
    <row r="371" spans="4:16">
      <c r="D371"/>
      <c r="E371"/>
      <c r="G371" s="69" t="s">
        <v>454</v>
      </c>
      <c r="I371"/>
      <c r="J371"/>
      <c r="K371"/>
      <c r="L371"/>
      <c r="M371"/>
      <c r="P371"/>
    </row>
    <row r="372" spans="4:16">
      <c r="D372"/>
      <c r="E372"/>
      <c r="G372" s="69" t="s">
        <v>455</v>
      </c>
      <c r="I372"/>
      <c r="J372"/>
      <c r="K372"/>
      <c r="L372"/>
      <c r="M372"/>
      <c r="P372"/>
    </row>
    <row r="373" spans="4:16">
      <c r="D373"/>
      <c r="E373"/>
      <c r="G373" s="69" t="s">
        <v>230</v>
      </c>
      <c r="I373"/>
      <c r="J373"/>
      <c r="K373"/>
      <c r="L373"/>
      <c r="M373"/>
      <c r="P373"/>
    </row>
    <row r="374" spans="4:16">
      <c r="D374"/>
      <c r="E374"/>
      <c r="G374" s="69" t="s">
        <v>458</v>
      </c>
      <c r="I374"/>
      <c r="J374"/>
      <c r="K374"/>
      <c r="L374"/>
      <c r="M374"/>
      <c r="P374"/>
    </row>
    <row r="375" spans="4:16">
      <c r="D375"/>
      <c r="E375"/>
      <c r="G375" s="69" t="s">
        <v>231</v>
      </c>
      <c r="I375"/>
      <c r="J375"/>
      <c r="K375"/>
      <c r="L375"/>
      <c r="M375"/>
      <c r="P375"/>
    </row>
    <row r="376" spans="4:16">
      <c r="D376"/>
      <c r="E376"/>
      <c r="G376" s="69" t="s">
        <v>232</v>
      </c>
      <c r="I376"/>
      <c r="J376"/>
      <c r="K376"/>
      <c r="L376"/>
      <c r="M376"/>
      <c r="P376"/>
    </row>
    <row r="377" spans="4:16">
      <c r="D377"/>
      <c r="E377"/>
      <c r="G377" s="69" t="s">
        <v>233</v>
      </c>
      <c r="I377"/>
      <c r="J377"/>
      <c r="K377"/>
      <c r="L377"/>
      <c r="M377"/>
      <c r="P377"/>
    </row>
    <row r="378" spans="4:16">
      <c r="D378"/>
      <c r="E378"/>
      <c r="G378" s="69" t="s">
        <v>234</v>
      </c>
      <c r="I378"/>
      <c r="J378"/>
      <c r="K378"/>
      <c r="L378"/>
      <c r="M378"/>
      <c r="P378"/>
    </row>
    <row r="379" spans="4:16">
      <c r="D379"/>
      <c r="E379"/>
      <c r="G379" s="69" t="s">
        <v>235</v>
      </c>
      <c r="I379"/>
      <c r="J379"/>
      <c r="K379"/>
      <c r="L379"/>
      <c r="M379"/>
      <c r="P379"/>
    </row>
    <row r="380" spans="4:16">
      <c r="D380"/>
      <c r="E380"/>
      <c r="G380" s="69" t="s">
        <v>236</v>
      </c>
      <c r="I380"/>
      <c r="J380"/>
      <c r="K380"/>
      <c r="L380"/>
      <c r="M380"/>
      <c r="P380"/>
    </row>
    <row r="381" spans="4:16">
      <c r="D381"/>
      <c r="E381"/>
      <c r="G381" s="69" t="s">
        <v>286</v>
      </c>
      <c r="I381"/>
      <c r="J381"/>
      <c r="K381"/>
      <c r="L381"/>
      <c r="M381"/>
      <c r="P381"/>
    </row>
    <row r="382" spans="4:16">
      <c r="D382"/>
      <c r="E382"/>
      <c r="G382" s="69" t="s">
        <v>237</v>
      </c>
      <c r="I382"/>
      <c r="J382"/>
      <c r="K382"/>
      <c r="L382"/>
      <c r="M382"/>
      <c r="P382"/>
    </row>
    <row r="383" spans="4:16">
      <c r="D383"/>
      <c r="E383"/>
      <c r="G383" s="69" t="s">
        <v>323</v>
      </c>
      <c r="I383"/>
      <c r="J383"/>
      <c r="K383"/>
      <c r="L383"/>
      <c r="M383"/>
      <c r="P383"/>
    </row>
    <row r="384" spans="4:16">
      <c r="D384"/>
      <c r="E384"/>
      <c r="G384" s="69" t="s">
        <v>238</v>
      </c>
      <c r="I384"/>
      <c r="J384"/>
      <c r="K384"/>
      <c r="L384"/>
      <c r="M384"/>
      <c r="P384"/>
    </row>
    <row r="385" spans="4:16">
      <c r="D385"/>
      <c r="E385"/>
      <c r="G385" s="69" t="s">
        <v>320</v>
      </c>
      <c r="I385"/>
      <c r="J385"/>
      <c r="K385"/>
      <c r="L385"/>
      <c r="M385"/>
      <c r="P385"/>
    </row>
    <row r="386" spans="4:16">
      <c r="D386"/>
      <c r="E386"/>
      <c r="G386" s="69" t="s">
        <v>324</v>
      </c>
      <c r="I386"/>
      <c r="J386"/>
      <c r="K386"/>
      <c r="L386"/>
      <c r="M386"/>
      <c r="P386"/>
    </row>
    <row r="387" spans="4:16">
      <c r="D387"/>
      <c r="E387"/>
      <c r="G387" s="69" t="s">
        <v>322</v>
      </c>
      <c r="I387"/>
      <c r="J387"/>
      <c r="K387"/>
      <c r="L387"/>
      <c r="M387"/>
      <c r="P387"/>
    </row>
    <row r="388" spans="4:16">
      <c r="D388"/>
      <c r="E388"/>
      <c r="G388" s="69" t="s">
        <v>321</v>
      </c>
      <c r="I388"/>
      <c r="J388"/>
      <c r="K388"/>
      <c r="L388"/>
      <c r="M388"/>
      <c r="P388"/>
    </row>
    <row r="389" spans="4:16">
      <c r="D389"/>
      <c r="E389"/>
      <c r="G389" s="69" t="s">
        <v>274</v>
      </c>
      <c r="I389"/>
      <c r="J389"/>
      <c r="K389"/>
      <c r="L389"/>
      <c r="M389"/>
      <c r="P389"/>
    </row>
    <row r="390" spans="4:16">
      <c r="D390"/>
      <c r="E390"/>
      <c r="G390" s="69" t="s">
        <v>390</v>
      </c>
      <c r="I390"/>
      <c r="J390"/>
      <c r="K390"/>
      <c r="L390"/>
      <c r="M390"/>
      <c r="P390"/>
    </row>
    <row r="391" spans="4:16">
      <c r="D391"/>
      <c r="E391"/>
      <c r="G391" s="69" t="s">
        <v>116</v>
      </c>
      <c r="I391"/>
      <c r="J391"/>
      <c r="K391"/>
      <c r="L391"/>
      <c r="M391"/>
      <c r="P391"/>
    </row>
    <row r="392" spans="4:16">
      <c r="D392"/>
      <c r="E392"/>
      <c r="G392" s="69" t="s">
        <v>239</v>
      </c>
      <c r="I392"/>
      <c r="J392"/>
      <c r="K392"/>
      <c r="L392"/>
      <c r="M392"/>
      <c r="P392"/>
    </row>
    <row r="393" spans="4:16">
      <c r="D393"/>
      <c r="E393"/>
      <c r="G393" s="69" t="s">
        <v>240</v>
      </c>
      <c r="I393"/>
      <c r="J393"/>
      <c r="K393"/>
      <c r="L393"/>
      <c r="M393"/>
      <c r="P393"/>
    </row>
    <row r="394" spans="4:16">
      <c r="D394"/>
      <c r="E394"/>
      <c r="G394" s="69" t="s">
        <v>241</v>
      </c>
      <c r="I394"/>
      <c r="J394"/>
      <c r="K394"/>
      <c r="L394"/>
      <c r="M394"/>
      <c r="P394"/>
    </row>
    <row r="395" spans="4:16">
      <c r="D395"/>
      <c r="E395"/>
      <c r="G395" s="69" t="s">
        <v>26</v>
      </c>
      <c r="I395"/>
      <c r="J395"/>
      <c r="K395"/>
      <c r="L395"/>
      <c r="M395"/>
      <c r="P395"/>
    </row>
    <row r="396" spans="4:16">
      <c r="D396"/>
      <c r="E396"/>
      <c r="G396" s="69" t="s">
        <v>71</v>
      </c>
      <c r="I396"/>
      <c r="J396"/>
      <c r="K396"/>
      <c r="L396"/>
      <c r="M396"/>
      <c r="P396"/>
    </row>
    <row r="397" spans="4:16">
      <c r="D397"/>
      <c r="E397"/>
      <c r="G397" s="69" t="s">
        <v>123</v>
      </c>
      <c r="I397"/>
      <c r="J397"/>
      <c r="K397"/>
      <c r="L397"/>
      <c r="M397"/>
      <c r="P397"/>
    </row>
    <row r="398" spans="4:16">
      <c r="D398"/>
      <c r="E398"/>
      <c r="G398" s="69" t="s">
        <v>42</v>
      </c>
      <c r="I398"/>
      <c r="J398"/>
      <c r="K398"/>
      <c r="L398"/>
      <c r="M398"/>
      <c r="P398"/>
    </row>
    <row r="399" spans="4:16">
      <c r="D399"/>
      <c r="E399"/>
      <c r="G399" s="69" t="s">
        <v>373</v>
      </c>
      <c r="I399"/>
      <c r="J399"/>
      <c r="K399"/>
      <c r="L399"/>
      <c r="M399"/>
      <c r="P399"/>
    </row>
    <row r="400" spans="4:16">
      <c r="D400"/>
      <c r="E400"/>
      <c r="G400" s="69" t="s">
        <v>43</v>
      </c>
      <c r="I400"/>
      <c r="J400"/>
      <c r="K400"/>
      <c r="L400"/>
      <c r="M400"/>
      <c r="P400"/>
    </row>
    <row r="401" spans="4:16">
      <c r="D401"/>
      <c r="E401"/>
      <c r="G401" s="69" t="s">
        <v>242</v>
      </c>
      <c r="I401"/>
      <c r="J401"/>
      <c r="K401"/>
      <c r="L401"/>
      <c r="M401"/>
      <c r="P401"/>
    </row>
    <row r="402" spans="4:16">
      <c r="D402"/>
      <c r="E402"/>
      <c r="G402" s="69" t="s">
        <v>393</v>
      </c>
      <c r="I402"/>
      <c r="J402"/>
      <c r="K402"/>
      <c r="L402"/>
      <c r="M402"/>
      <c r="P402"/>
    </row>
    <row r="403" spans="4:16">
      <c r="D403"/>
      <c r="E403"/>
      <c r="G403" s="69" t="s">
        <v>243</v>
      </c>
      <c r="I403"/>
      <c r="J403"/>
      <c r="K403"/>
      <c r="L403"/>
      <c r="M403"/>
      <c r="P403"/>
    </row>
    <row r="404" spans="4:16">
      <c r="D404"/>
      <c r="E404"/>
      <c r="G404" s="69" t="s">
        <v>473</v>
      </c>
      <c r="I404"/>
      <c r="J404"/>
      <c r="K404"/>
      <c r="L404"/>
      <c r="M404"/>
      <c r="P404"/>
    </row>
    <row r="405" spans="4:16">
      <c r="D405"/>
      <c r="E405"/>
      <c r="G405" s="69" t="s">
        <v>466</v>
      </c>
      <c r="I405"/>
      <c r="J405"/>
      <c r="K405"/>
      <c r="L405"/>
      <c r="M405"/>
      <c r="P405"/>
    </row>
    <row r="406" spans="4:16">
      <c r="D406"/>
      <c r="E406"/>
      <c r="G406" s="69" t="s">
        <v>403</v>
      </c>
      <c r="I406"/>
      <c r="J406"/>
      <c r="K406"/>
      <c r="L406"/>
      <c r="M406"/>
      <c r="P406"/>
    </row>
    <row r="407" spans="4:16">
      <c r="D407"/>
      <c r="E407"/>
      <c r="G407" s="69" t="s">
        <v>350</v>
      </c>
      <c r="I407"/>
      <c r="J407"/>
      <c r="K407"/>
      <c r="L407"/>
      <c r="M407"/>
      <c r="P407"/>
    </row>
    <row r="408" spans="4:16">
      <c r="D408"/>
      <c r="E408"/>
      <c r="G408" s="69" t="s">
        <v>45</v>
      </c>
      <c r="I408"/>
      <c r="J408"/>
      <c r="K408"/>
      <c r="L408"/>
      <c r="M408"/>
      <c r="P408"/>
    </row>
    <row r="409" spans="4:16">
      <c r="D409"/>
      <c r="E409"/>
      <c r="G409" s="69" t="s">
        <v>244</v>
      </c>
      <c r="I409"/>
      <c r="J409"/>
      <c r="K409"/>
      <c r="L409"/>
      <c r="M409"/>
      <c r="P409"/>
    </row>
    <row r="410" spans="4:16">
      <c r="D410"/>
      <c r="E410"/>
      <c r="G410" s="69" t="s">
        <v>497</v>
      </c>
      <c r="I410"/>
      <c r="J410"/>
      <c r="K410"/>
      <c r="L410"/>
      <c r="M410"/>
      <c r="P410"/>
    </row>
    <row r="411" spans="4:16">
      <c r="D411"/>
      <c r="E411"/>
      <c r="G411" s="69" t="s">
        <v>245</v>
      </c>
      <c r="I411"/>
      <c r="J411"/>
      <c r="K411"/>
      <c r="L411"/>
      <c r="M411"/>
      <c r="P411"/>
    </row>
    <row r="412" spans="4:16">
      <c r="D412"/>
      <c r="E412"/>
      <c r="G412" s="69" t="s">
        <v>246</v>
      </c>
      <c r="I412"/>
      <c r="J412"/>
      <c r="K412"/>
      <c r="L412"/>
      <c r="M412"/>
      <c r="P412"/>
    </row>
    <row r="413" spans="4:16">
      <c r="D413"/>
      <c r="E413"/>
      <c r="G413" s="69" t="s">
        <v>463</v>
      </c>
      <c r="I413"/>
      <c r="J413"/>
      <c r="K413"/>
      <c r="L413"/>
      <c r="M413"/>
      <c r="P413"/>
    </row>
    <row r="414" spans="4:16">
      <c r="D414"/>
      <c r="E414"/>
      <c r="G414" s="69" t="s">
        <v>247</v>
      </c>
      <c r="I414"/>
      <c r="J414"/>
      <c r="K414"/>
      <c r="L414"/>
      <c r="M414"/>
      <c r="P414"/>
    </row>
    <row r="415" spans="4:16">
      <c r="D415"/>
      <c r="E415"/>
      <c r="G415" s="69" t="s">
        <v>375</v>
      </c>
      <c r="I415"/>
      <c r="J415"/>
      <c r="K415"/>
      <c r="L415"/>
      <c r="M415"/>
      <c r="P415"/>
    </row>
    <row r="416" spans="4:16">
      <c r="D416"/>
      <c r="E416"/>
      <c r="G416" s="69" t="s">
        <v>122</v>
      </c>
      <c r="I416"/>
      <c r="J416"/>
      <c r="K416"/>
      <c r="L416"/>
      <c r="M416"/>
      <c r="P416"/>
    </row>
    <row r="417" spans="4:16">
      <c r="D417"/>
      <c r="E417"/>
      <c r="G417" s="69" t="s">
        <v>450</v>
      </c>
      <c r="I417"/>
      <c r="J417"/>
      <c r="K417"/>
      <c r="L417"/>
      <c r="M417"/>
      <c r="P417"/>
    </row>
    <row r="418" spans="4:16">
      <c r="D418"/>
      <c r="E418"/>
      <c r="G418" s="69" t="s">
        <v>362</v>
      </c>
      <c r="I418"/>
      <c r="J418"/>
      <c r="K418"/>
      <c r="L418"/>
      <c r="M418"/>
      <c r="P418"/>
    </row>
    <row r="419" spans="4:16">
      <c r="D419"/>
      <c r="E419"/>
      <c r="G419" s="69" t="s">
        <v>359</v>
      </c>
      <c r="I419"/>
      <c r="J419"/>
      <c r="K419"/>
      <c r="L419"/>
      <c r="M419"/>
      <c r="P419"/>
    </row>
    <row r="420" spans="4:16">
      <c r="D420"/>
      <c r="E420"/>
      <c r="G420" s="69" t="s">
        <v>248</v>
      </c>
      <c r="I420"/>
      <c r="J420"/>
      <c r="K420"/>
      <c r="L420"/>
      <c r="M420"/>
      <c r="P420"/>
    </row>
    <row r="421" spans="4:16">
      <c r="D421"/>
      <c r="E421"/>
      <c r="G421" s="69" t="s">
        <v>249</v>
      </c>
      <c r="I421"/>
      <c r="J421"/>
      <c r="K421"/>
      <c r="L421"/>
      <c r="M421"/>
      <c r="P421"/>
    </row>
    <row r="422" spans="4:16">
      <c r="D422"/>
      <c r="E422"/>
      <c r="G422" s="69" t="s">
        <v>250</v>
      </c>
      <c r="I422"/>
      <c r="J422"/>
      <c r="K422"/>
      <c r="L422"/>
      <c r="M422"/>
      <c r="P422"/>
    </row>
    <row r="423" spans="4:16">
      <c r="D423"/>
      <c r="E423"/>
      <c r="G423" s="69" t="s">
        <v>251</v>
      </c>
      <c r="I423"/>
      <c r="J423"/>
      <c r="K423"/>
      <c r="L423"/>
      <c r="M423"/>
      <c r="P423"/>
    </row>
    <row r="424" spans="4:16">
      <c r="D424"/>
      <c r="E424"/>
      <c r="G424" s="69" t="s">
        <v>252</v>
      </c>
      <c r="I424"/>
      <c r="J424"/>
      <c r="K424"/>
      <c r="L424"/>
      <c r="M424"/>
      <c r="P424"/>
    </row>
    <row r="425" spans="4:16">
      <c r="D425"/>
      <c r="E425"/>
      <c r="G425" s="69" t="s">
        <v>253</v>
      </c>
      <c r="I425"/>
      <c r="J425"/>
      <c r="K425"/>
      <c r="L425"/>
      <c r="M425"/>
      <c r="P425"/>
    </row>
    <row r="426" spans="4:16">
      <c r="D426"/>
      <c r="E426"/>
      <c r="G426" s="69" t="s">
        <v>254</v>
      </c>
      <c r="I426"/>
      <c r="J426"/>
      <c r="K426"/>
      <c r="L426"/>
      <c r="M426"/>
      <c r="P426"/>
    </row>
    <row r="427" spans="4:16">
      <c r="D427"/>
      <c r="E427"/>
      <c r="G427" s="69" t="s">
        <v>255</v>
      </c>
      <c r="I427"/>
      <c r="J427"/>
      <c r="K427"/>
      <c r="L427"/>
      <c r="M427"/>
      <c r="P427"/>
    </row>
    <row r="428" spans="4:16">
      <c r="D428"/>
      <c r="E428"/>
      <c r="G428" s="69" t="s">
        <v>256</v>
      </c>
      <c r="I428"/>
      <c r="J428"/>
      <c r="K428"/>
      <c r="L428"/>
      <c r="M428"/>
      <c r="P428"/>
    </row>
    <row r="429" spans="4:16">
      <c r="D429"/>
      <c r="E429"/>
      <c r="G429" s="69" t="s">
        <v>257</v>
      </c>
      <c r="I429"/>
      <c r="J429"/>
      <c r="K429"/>
      <c r="L429"/>
      <c r="M429"/>
      <c r="P429"/>
    </row>
    <row r="430" spans="4:16">
      <c r="D430"/>
      <c r="E430"/>
      <c r="G430" s="69" t="s">
        <v>258</v>
      </c>
      <c r="I430"/>
      <c r="J430"/>
      <c r="K430"/>
      <c r="L430"/>
      <c r="M430"/>
      <c r="P430"/>
    </row>
    <row r="431" spans="4:16">
      <c r="D431"/>
      <c r="E431"/>
      <c r="G431" s="69" t="s">
        <v>259</v>
      </c>
      <c r="I431"/>
      <c r="J431"/>
      <c r="K431"/>
      <c r="L431"/>
      <c r="M431"/>
      <c r="P431"/>
    </row>
    <row r="432" spans="4:16">
      <c r="D432"/>
      <c r="E432"/>
      <c r="G432" s="69" t="s">
        <v>392</v>
      </c>
      <c r="I432"/>
      <c r="J432"/>
      <c r="K432"/>
      <c r="L432"/>
      <c r="M432"/>
      <c r="P432"/>
    </row>
    <row r="433" spans="4:16">
      <c r="D433"/>
      <c r="E433"/>
      <c r="G433" s="69" t="s">
        <v>260</v>
      </c>
      <c r="I433"/>
      <c r="J433"/>
      <c r="K433"/>
      <c r="L433"/>
      <c r="M433"/>
      <c r="P433"/>
    </row>
    <row r="434" spans="4:16">
      <c r="G434" s="69" t="s">
        <v>402</v>
      </c>
      <c r="I434"/>
    </row>
    <row r="435" spans="4:16">
      <c r="G435" s="69" t="s">
        <v>305</v>
      </c>
      <c r="I435"/>
    </row>
    <row r="436" spans="4:16">
      <c r="G436" s="69" t="s">
        <v>355</v>
      </c>
    </row>
    <row r="437" spans="4:16">
      <c r="G437" s="69" t="s">
        <v>301</v>
      </c>
    </row>
    <row r="438" spans="4:16">
      <c r="G438" s="69" t="s">
        <v>261</v>
      </c>
    </row>
    <row r="439" spans="4:16">
      <c r="G439" s="69" t="s">
        <v>262</v>
      </c>
    </row>
    <row r="440" spans="4:16">
      <c r="G440" s="69" t="s">
        <v>40</v>
      </c>
    </row>
    <row r="441" spans="4:16">
      <c r="G441" s="69" t="s">
        <v>39</v>
      </c>
    </row>
    <row r="442" spans="4:16">
      <c r="G442" s="69" t="s">
        <v>356</v>
      </c>
    </row>
    <row r="443" spans="4:16">
      <c r="G443" s="69" t="s">
        <v>41</v>
      </c>
    </row>
    <row r="444" spans="4:16">
      <c r="G444" s="69" t="s">
        <v>263</v>
      </c>
    </row>
    <row r="445" spans="4:16">
      <c r="G445" s="69" t="s">
        <v>264</v>
      </c>
    </row>
    <row r="446" spans="4:16">
      <c r="G446" s="69" t="s">
        <v>265</v>
      </c>
    </row>
    <row r="447" spans="4:16">
      <c r="G447" s="69" t="s">
        <v>498</v>
      </c>
    </row>
    <row r="448" spans="4:16">
      <c r="G448" s="69" t="s">
        <v>48</v>
      </c>
    </row>
    <row r="449" spans="7:7">
      <c r="G449" s="69" t="s">
        <v>266</v>
      </c>
    </row>
    <row r="450" spans="7:7">
      <c r="G450" s="69" t="s">
        <v>358</v>
      </c>
    </row>
    <row r="451" spans="7:7">
      <c r="G451" s="69" t="s">
        <v>267</v>
      </c>
    </row>
    <row r="452" spans="7:7">
      <c r="G452" s="69" t="s">
        <v>370</v>
      </c>
    </row>
    <row r="453" spans="7:7">
      <c r="G453" s="69" t="s">
        <v>495</v>
      </c>
    </row>
    <row r="454" spans="7:7">
      <c r="G454" s="69" t="s">
        <v>268</v>
      </c>
    </row>
    <row r="455" spans="7:7">
      <c r="G455" s="69" t="s">
        <v>367</v>
      </c>
    </row>
    <row r="456" spans="7:7">
      <c r="G456" s="69" t="s">
        <v>285</v>
      </c>
    </row>
    <row r="457" spans="7:7">
      <c r="G457" s="69" t="s">
        <v>453</v>
      </c>
    </row>
    <row r="458" spans="7:7">
      <c r="G458" s="69" t="s">
        <v>124</v>
      </c>
    </row>
    <row r="459" spans="7:7">
      <c r="G459" s="69" t="s">
        <v>341</v>
      </c>
    </row>
    <row r="460" spans="7:7">
      <c r="G460" s="69" t="s">
        <v>72</v>
      </c>
    </row>
    <row r="461" spans="7:7">
      <c r="G461" s="69" t="s">
        <v>128</v>
      </c>
    </row>
    <row r="462" spans="7:7">
      <c r="G462" s="69" t="s">
        <v>269</v>
      </c>
    </row>
    <row r="463" spans="7:7">
      <c r="G463" s="69" t="s">
        <v>404</v>
      </c>
    </row>
    <row r="464" spans="7:7">
      <c r="G464" s="69" t="s">
        <v>127</v>
      </c>
    </row>
    <row r="465" spans="7:7">
      <c r="G465" s="69" t="s">
        <v>270</v>
      </c>
    </row>
    <row r="466" spans="7:7">
      <c r="G466" s="69" t="s">
        <v>125</v>
      </c>
    </row>
    <row r="467" spans="7:7">
      <c r="G467" s="69" t="s">
        <v>400</v>
      </c>
    </row>
    <row r="468" spans="7:7">
      <c r="G468" s="69" t="s">
        <v>109</v>
      </c>
    </row>
    <row r="469" spans="7:7">
      <c r="G469" s="70" t="s">
        <v>117</v>
      </c>
    </row>
    <row r="470" spans="7:7">
      <c r="G470" s="69" t="s">
        <v>352</v>
      </c>
    </row>
    <row r="471" spans="7:7">
      <c r="G471" s="69" t="s">
        <v>330</v>
      </c>
    </row>
    <row r="472" spans="7:7">
      <c r="G472" s="69" t="s">
        <v>331</v>
      </c>
    </row>
    <row r="473" spans="7:7">
      <c r="G473" s="69" t="s">
        <v>271</v>
      </c>
    </row>
    <row r="474" spans="7:7">
      <c r="G474" s="69" t="s">
        <v>337</v>
      </c>
    </row>
  </sheetData>
  <autoFilter ref="C5:L403">
    <filterColumn colId="1" showButton="0"/>
    <filterColumn colId="2" showButton="0"/>
    <filterColumn colId="5"/>
  </autoFilter>
  <mergeCells count="1">
    <mergeCell ref="D5:F5"/>
  </mergeCells>
  <conditionalFormatting sqref="U6:U98">
    <cfRule type="cellIs" dxfId="270" priority="16" stopIfTrue="1" operator="equal">
      <formula>"Extra Plano"</formula>
    </cfRule>
  </conditionalFormatting>
  <conditionalFormatting sqref="T6:T98">
    <cfRule type="cellIs" dxfId="269" priority="15" stopIfTrue="1" operator="equal">
      <formula>"Alterada"</formula>
    </cfRule>
  </conditionalFormatting>
  <conditionalFormatting sqref="P6:P98">
    <cfRule type="cellIs" dxfId="268" priority="12" stopIfTrue="1" operator="equal">
      <formula>"Inserir o motivo"</formula>
    </cfRule>
    <cfRule type="cellIs" dxfId="267" priority="13" stopIfTrue="1" operator="equal">
      <formula>"situação a alterar"</formula>
    </cfRule>
    <cfRule type="cellIs" dxfId="266" priority="14" stopIfTrue="1" operator="equal">
      <formula>"sem data marcada"</formula>
    </cfRule>
  </conditionalFormatting>
  <conditionalFormatting sqref="O6:O98">
    <cfRule type="cellIs" dxfId="265" priority="9" stopIfTrue="1" operator="equal">
      <formula>"Cancelada"</formula>
    </cfRule>
    <cfRule type="cellIs" dxfId="264" priority="10" stopIfTrue="1" operator="equal">
      <formula>"Por definir"</formula>
    </cfRule>
    <cfRule type="cellIs" dxfId="263" priority="11" stopIfTrue="1" operator="equal">
      <formula>"Alterada"</formula>
    </cfRule>
  </conditionalFormatting>
  <conditionalFormatting sqref="N6:N98">
    <cfRule type="cellIs" dxfId="262" priority="7" stopIfTrue="1" operator="equal">
      <formula>"Extra Plano"</formula>
    </cfRule>
    <cfRule type="cellIs" dxfId="261" priority="8" stopIfTrue="1" operator="equal">
      <formula>"do mês anterior"</formula>
    </cfRule>
  </conditionalFormatting>
  <conditionalFormatting sqref="E6:E98">
    <cfRule type="cellIs" dxfId="260" priority="6" stopIfTrue="1" operator="greaterThan">
      <formula>0</formula>
    </cfRule>
  </conditionalFormatting>
  <conditionalFormatting sqref="D6:D98">
    <cfRule type="cellIs" dxfId="259" priority="5" stopIfTrue="1" operator="equal">
      <formula>"T"</formula>
    </cfRule>
  </conditionalFormatting>
  <conditionalFormatting sqref="F6:F98">
    <cfRule type="cellIs" dxfId="258" priority="2" stopIfTrue="1" operator="equal">
      <formula>"sábado"</formula>
    </cfRule>
    <cfRule type="cellIs" dxfId="257" priority="3" stopIfTrue="1" operator="equal">
      <formula>"domingo"</formula>
    </cfRule>
    <cfRule type="cellIs" dxfId="256" priority="4" stopIfTrue="1" operator="equal">
      <formula>"Todo o mês"</formula>
    </cfRule>
  </conditionalFormatting>
  <conditionalFormatting sqref="A6:A98">
    <cfRule type="cellIs" dxfId="255" priority="1" stopIfTrue="1" operator="equal">
      <formula>0</formula>
    </cfRule>
  </conditionalFormatting>
  <dataValidations count="20">
    <dataValidation type="list" allowBlank="1" showInputMessage="1" showErrorMessage="1" sqref="G425">
      <formula1>$D$333:$D$425</formula1>
    </dataValidation>
    <dataValidation allowBlank="1" showInputMessage="1" sqref="R983093:R983138 R917557:R917602 R852021:R852066 R786485:R786530 R720949:R720994 R655413:R655458 R589877:R589922 R524341:R524386 R458805:R458850 R393269:R393314 R327733:R327778 R262197:R262242 R196661:R196706 R131125:R131170 R65589:R65634 R6:R98"/>
    <dataValidation type="list" allowBlank="1" showInputMessage="1" sqref="Q983093:Q983138 Q917557:Q917602 Q65589:Q65634 Q131125:Q131170 Q196661:Q196706 Q262197:Q262242 Q327733:Q327778 Q393269:Q393314 Q458805:Q458850 Q524341:Q524386 Q589877:Q589922 Q655413:Q655458 Q720949:Q720994 Q786485:Q786530 Q852021:Q852066">
      <formula1>#REF!</formula1>
    </dataValidation>
    <dataValidation type="list" errorStyle="warning" showInputMessage="1" sqref="B98:C98">
      <formula1>$B$100:$B$104</formula1>
    </dataValidation>
    <dataValidation type="list" allowBlank="1" showInputMessage="1" sqref="P98">
      <formula1>$P$100:$P$105</formula1>
    </dataValidation>
    <dataValidation type="list" allowBlank="1" showInputMessage="1" sqref="N98">
      <formula1>$N$100:$N$102</formula1>
    </dataValidation>
    <dataValidation type="list" errorStyle="warning" showInputMessage="1" sqref="B63 B78:B97 B35:B45 B10:B17 B6 B47:B49 B54:B61 B20:B31 B71">
      <formula1>#REF!</formula1>
    </dataValidation>
    <dataValidation type="list" errorStyle="warning" showInputMessage="1" sqref="B7:B9 B64:B70 B32:B34 B50:B53 B46 B18:B19 B62 B72:B77">
      <formula1>$B$97:$B$97</formula1>
    </dataValidation>
    <dataValidation type="list" allowBlank="1" showInputMessage="1" showErrorMessage="1" sqref="D6:D98">
      <formula1>$D$100:$D$131</formula1>
    </dataValidation>
    <dataValidation type="list" allowBlank="1" showInputMessage="1" showErrorMessage="1" sqref="F6:F98">
      <formula1>$F$100:$F$107</formula1>
    </dataValidation>
    <dataValidation type="list" allowBlank="1" showInputMessage="1" showErrorMessage="1" sqref="E6:E98">
      <formula1>$E$100:$E$131</formula1>
    </dataValidation>
    <dataValidation type="list" allowBlank="1" showInputMessage="1" showErrorMessage="1" sqref="C6:C97">
      <formula1>$C$100:$C$111</formula1>
    </dataValidation>
    <dataValidation type="list" allowBlank="1" showInputMessage="1" showErrorMessage="1" sqref="O6:O98">
      <formula1>$O$100:$O$104</formula1>
    </dataValidation>
    <dataValidation type="list" allowBlank="1" showInputMessage="1" showErrorMessage="1" sqref="H6:H98">
      <formula1>$H$100:$H$109</formula1>
    </dataValidation>
    <dataValidation type="list" allowBlank="1" showInputMessage="1" showErrorMessage="1" sqref="K6:K97">
      <formula1>$K$100:$K$106</formula1>
    </dataValidation>
    <dataValidation type="list" allowBlank="1" showInputMessage="1" showErrorMessage="1" sqref="N6:N97">
      <formula1>$N$100:$N$102</formula1>
    </dataValidation>
    <dataValidation type="list" allowBlank="1" showInputMessage="1" showErrorMessage="1" sqref="P6:P97">
      <formula1>$P$100:$P$105</formula1>
    </dataValidation>
    <dataValidation type="list" allowBlank="1" showInputMessage="1" sqref="Q6:Q98">
      <formula1>$Q$100:$Q$101</formula1>
    </dataValidation>
    <dataValidation type="list" allowBlank="1" showInputMessage="1" showErrorMessage="1" sqref="I6:I98">
      <formula1>$I$100:$I$148</formula1>
    </dataValidation>
    <dataValidation type="list" allowBlank="1" showInputMessage="1" showErrorMessage="1" sqref="G6:G98">
      <formula1>$G$100:$G$474</formula1>
    </dataValidation>
  </dataValidations>
  <pageMargins left="0.39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6"/>
  </sheetPr>
  <dimension ref="A2:U492"/>
  <sheetViews>
    <sheetView showGridLines="0" zoomScale="90" zoomScaleNormal="90" workbookViewId="0">
      <pane ySplit="5" topLeftCell="A78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507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 t="shared" ref="A6:A26" si="0">IF(B6="","",)</f>
        <v/>
      </c>
      <c r="B6" s="30"/>
      <c r="C6" s="59" t="s">
        <v>143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90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75"/>
      <c r="T6" s="40" t="str">
        <f t="shared" ref="T6:T26" si="2">CONCATENATE(N6,O6)</f>
        <v>Plano AnualRealizada</v>
      </c>
      <c r="U6" s="40" t="str">
        <f t="shared" ref="U6:U26" si="3">CONCATENATE(N6,H6)</f>
        <v>Plano AnualBiblioteca</v>
      </c>
    </row>
    <row r="7" spans="1:21" ht="15" customHeight="1">
      <c r="A7" s="32" t="str">
        <f t="shared" si="0"/>
        <v/>
      </c>
      <c r="B7" s="30"/>
      <c r="C7" s="59" t="s">
        <v>143</v>
      </c>
      <c r="D7" s="21">
        <v>1</v>
      </c>
      <c r="E7" s="18"/>
      <c r="F7" s="11" t="s">
        <v>0</v>
      </c>
      <c r="G7" s="7" t="s">
        <v>197</v>
      </c>
      <c r="H7" s="4" t="s">
        <v>152</v>
      </c>
      <c r="I7" s="73" t="s">
        <v>447</v>
      </c>
      <c r="J7" s="38"/>
      <c r="K7" s="38" t="s">
        <v>276</v>
      </c>
      <c r="L7" s="39">
        <v>2500</v>
      </c>
      <c r="M7" s="26"/>
      <c r="N7" s="4" t="s">
        <v>20</v>
      </c>
      <c r="O7" s="23" t="s">
        <v>7</v>
      </c>
      <c r="P7" s="9" t="str">
        <f t="shared" si="1"/>
        <v>-----</v>
      </c>
      <c r="Q7" s="75"/>
      <c r="R7" s="75"/>
      <c r="T7" s="40" t="str">
        <f t="shared" si="2"/>
        <v>Plano AnualRealizada</v>
      </c>
      <c r="U7" s="40" t="str">
        <f t="shared" si="3"/>
        <v>Plano AnualEducação</v>
      </c>
    </row>
    <row r="8" spans="1:21" ht="15" customHeight="1">
      <c r="A8" s="32" t="str">
        <f t="shared" ref="A8:A11" si="4">IF(B8="","",)</f>
        <v/>
      </c>
      <c r="B8" s="30"/>
      <c r="C8" s="59" t="s">
        <v>143</v>
      </c>
      <c r="D8" s="21">
        <v>1</v>
      </c>
      <c r="E8" s="18"/>
      <c r="F8" s="11" t="s">
        <v>0</v>
      </c>
      <c r="G8" s="7" t="s">
        <v>646</v>
      </c>
      <c r="H8" s="4" t="s">
        <v>18</v>
      </c>
      <c r="I8" s="73" t="s">
        <v>418</v>
      </c>
      <c r="J8" s="38"/>
      <c r="K8" s="38" t="s">
        <v>276</v>
      </c>
      <c r="L8" s="39">
        <v>2500</v>
      </c>
      <c r="M8" s="26"/>
      <c r="N8" s="4" t="s">
        <v>84</v>
      </c>
      <c r="O8" s="23" t="s">
        <v>7</v>
      </c>
      <c r="P8" s="9" t="str">
        <f t="shared" ref="P8:P11" si="5">IF(O8="Cancelada","Inserir o motivo",IF(O8="Alterada","Inserir o motivo",IF(O8="Definida","situação a alterar",IF(O8="","",IF(O8="Por definir","sem data marcada",IF(O8="Realizada","-----"))))))</f>
        <v>-----</v>
      </c>
      <c r="Q8" s="75"/>
      <c r="R8" s="75"/>
      <c r="T8" s="40" t="str">
        <f t="shared" ref="T8:T11" si="6">CONCATENATE(N8,O8)</f>
        <v>do mês anteriorRealizada</v>
      </c>
      <c r="U8" s="40" t="str">
        <f t="shared" ref="U8:U11" si="7">CONCATENATE(N8,H8)</f>
        <v>do mês anteriorDiv. Externo</v>
      </c>
    </row>
    <row r="9" spans="1:21" ht="15" customHeight="1">
      <c r="A9" s="32" t="str">
        <f t="shared" si="4"/>
        <v/>
      </c>
      <c r="B9" s="30"/>
      <c r="C9" s="59" t="s">
        <v>143</v>
      </c>
      <c r="D9" s="21">
        <v>1</v>
      </c>
      <c r="E9" s="18"/>
      <c r="F9" s="11" t="s">
        <v>0</v>
      </c>
      <c r="G9" s="7" t="s">
        <v>34</v>
      </c>
      <c r="H9" s="4" t="s">
        <v>11</v>
      </c>
      <c r="I9" s="73" t="s">
        <v>420</v>
      </c>
      <c r="J9" s="38"/>
      <c r="K9" s="38" t="s">
        <v>276</v>
      </c>
      <c r="L9" s="39">
        <v>2500</v>
      </c>
      <c r="M9" s="26"/>
      <c r="N9" s="4" t="s">
        <v>20</v>
      </c>
      <c r="O9" s="23" t="s">
        <v>7</v>
      </c>
      <c r="P9" s="9" t="str">
        <f t="shared" si="5"/>
        <v>-----</v>
      </c>
      <c r="Q9" s="75"/>
      <c r="R9" s="75"/>
      <c r="T9" s="40" t="str">
        <f t="shared" si="6"/>
        <v>Plano AnualRealizada</v>
      </c>
      <c r="U9" s="40" t="str">
        <f t="shared" si="7"/>
        <v>Plano AnualDesporto</v>
      </c>
    </row>
    <row r="10" spans="1:21" ht="15" customHeight="1">
      <c r="A10" s="32" t="str">
        <f t="shared" si="4"/>
        <v/>
      </c>
      <c r="B10" s="30"/>
      <c r="C10" s="59" t="s">
        <v>143</v>
      </c>
      <c r="D10" s="21">
        <v>1</v>
      </c>
      <c r="E10" s="18"/>
      <c r="F10" s="11" t="s">
        <v>0</v>
      </c>
      <c r="G10" s="7" t="s">
        <v>663</v>
      </c>
      <c r="H10" s="4" t="s">
        <v>153</v>
      </c>
      <c r="I10" s="73" t="s">
        <v>566</v>
      </c>
      <c r="J10" s="38"/>
      <c r="K10" s="38" t="s">
        <v>276</v>
      </c>
      <c r="L10" s="39">
        <v>2500</v>
      </c>
      <c r="M10" s="26"/>
      <c r="N10" s="4" t="s">
        <v>21</v>
      </c>
      <c r="O10" s="23" t="s">
        <v>7</v>
      </c>
      <c r="P10" s="9" t="str">
        <f t="shared" si="5"/>
        <v>-----</v>
      </c>
      <c r="Q10" s="75"/>
      <c r="R10" s="75"/>
      <c r="T10" s="40" t="str">
        <f t="shared" si="6"/>
        <v>Extra PlanoRealizada</v>
      </c>
      <c r="U10" s="40" t="str">
        <f t="shared" si="7"/>
        <v>Extra PlanoCultura</v>
      </c>
    </row>
    <row r="11" spans="1:21" ht="15" customHeight="1">
      <c r="A11" s="32" t="str">
        <f t="shared" si="4"/>
        <v/>
      </c>
      <c r="B11" s="30"/>
      <c r="C11" s="59" t="s">
        <v>143</v>
      </c>
      <c r="D11" s="21">
        <v>1</v>
      </c>
      <c r="E11" s="18"/>
      <c r="F11" s="11" t="s">
        <v>0</v>
      </c>
      <c r="G11" s="7" t="s">
        <v>664</v>
      </c>
      <c r="H11" s="4" t="s">
        <v>153</v>
      </c>
      <c r="I11" s="73" t="s">
        <v>566</v>
      </c>
      <c r="J11" s="38"/>
      <c r="K11" s="38" t="s">
        <v>276</v>
      </c>
      <c r="L11" s="39">
        <v>2500</v>
      </c>
      <c r="M11" s="26"/>
      <c r="N11" s="4" t="s">
        <v>20</v>
      </c>
      <c r="O11" s="23" t="s">
        <v>7</v>
      </c>
      <c r="P11" s="9" t="str">
        <f t="shared" si="5"/>
        <v>-----</v>
      </c>
      <c r="Q11" s="75"/>
      <c r="R11" s="75"/>
      <c r="T11" s="40" t="str">
        <f t="shared" si="6"/>
        <v>Plano AnualRealizada</v>
      </c>
      <c r="U11" s="40" t="str">
        <f t="shared" si="7"/>
        <v>Plano AnualCultura</v>
      </c>
    </row>
    <row r="12" spans="1:21" ht="15" customHeight="1">
      <c r="A12" s="32" t="str">
        <f t="shared" si="0"/>
        <v/>
      </c>
      <c r="B12" s="30"/>
      <c r="C12" s="59" t="s">
        <v>143</v>
      </c>
      <c r="D12" s="21">
        <v>1</v>
      </c>
      <c r="E12" s="18"/>
      <c r="F12" s="11" t="s">
        <v>0</v>
      </c>
      <c r="G12" s="7" t="s">
        <v>665</v>
      </c>
      <c r="H12" s="4" t="s">
        <v>153</v>
      </c>
      <c r="I12" s="73" t="s">
        <v>566</v>
      </c>
      <c r="J12" s="38"/>
      <c r="K12" s="38" t="s">
        <v>276</v>
      </c>
      <c r="L12" s="39">
        <v>2500</v>
      </c>
      <c r="M12" s="26"/>
      <c r="N12" s="4" t="s">
        <v>20</v>
      </c>
      <c r="O12" s="23" t="s">
        <v>7</v>
      </c>
      <c r="P12" s="9" t="str">
        <f t="shared" si="1"/>
        <v>-----</v>
      </c>
      <c r="Q12" s="75"/>
      <c r="R12" s="75"/>
      <c r="T12" s="40" t="str">
        <f t="shared" si="2"/>
        <v>Plano AnualRealizada</v>
      </c>
      <c r="U12" s="40" t="str">
        <f t="shared" si="3"/>
        <v>Plano AnualCultura</v>
      </c>
    </row>
    <row r="13" spans="1:21" ht="15" customHeight="1">
      <c r="A13" s="32" t="str">
        <f t="shared" ref="A13" si="8">IF(B13="","",)</f>
        <v/>
      </c>
      <c r="B13" s="30"/>
      <c r="C13" s="59" t="s">
        <v>143</v>
      </c>
      <c r="D13" s="21">
        <v>1</v>
      </c>
      <c r="E13" s="18"/>
      <c r="F13" s="11" t="s">
        <v>0</v>
      </c>
      <c r="G13" s="7" t="s">
        <v>560</v>
      </c>
      <c r="H13" s="4" t="s">
        <v>11</v>
      </c>
      <c r="I13" s="73" t="s">
        <v>423</v>
      </c>
      <c r="J13" s="38"/>
      <c r="K13" s="38" t="s">
        <v>276</v>
      </c>
      <c r="L13" s="39">
        <v>2500</v>
      </c>
      <c r="M13" s="26"/>
      <c r="N13" s="4" t="s">
        <v>20</v>
      </c>
      <c r="O13" s="23" t="s">
        <v>7</v>
      </c>
      <c r="P13" s="9" t="str">
        <f t="shared" si="1"/>
        <v>-----</v>
      </c>
      <c r="Q13" s="75"/>
      <c r="R13" s="75"/>
      <c r="T13" s="40" t="str">
        <f t="shared" ref="T13" si="9">CONCATENATE(N13,O13)</f>
        <v>Plano AnualRealizada</v>
      </c>
      <c r="U13" s="40" t="str">
        <f t="shared" ref="U13" si="10">CONCATENATE(N13,H13)</f>
        <v>Plano AnualDesporto</v>
      </c>
    </row>
    <row r="14" spans="1:21" ht="15" customHeight="1">
      <c r="A14" s="32" t="str">
        <f t="shared" si="0"/>
        <v/>
      </c>
      <c r="B14" s="30"/>
      <c r="C14" s="59" t="s">
        <v>143</v>
      </c>
      <c r="D14" s="21">
        <v>1</v>
      </c>
      <c r="E14" s="18"/>
      <c r="F14" s="11" t="s">
        <v>0</v>
      </c>
      <c r="G14" s="7" t="s">
        <v>666</v>
      </c>
      <c r="H14" s="4" t="s">
        <v>11</v>
      </c>
      <c r="I14" s="73" t="s">
        <v>424</v>
      </c>
      <c r="J14" s="38"/>
      <c r="K14" s="38" t="s">
        <v>276</v>
      </c>
      <c r="L14" s="39">
        <v>2500</v>
      </c>
      <c r="M14" s="26"/>
      <c r="N14" s="4" t="s">
        <v>20</v>
      </c>
      <c r="O14" s="23" t="s">
        <v>7</v>
      </c>
      <c r="P14" s="9" t="str">
        <f t="shared" ref="P14:P15" si="11">IF(O14="Cancelada","Inserir o motivo",IF(O14="Alterada","Inserir o motivo",IF(O14="Definida","situação a alterar",IF(O14="","",IF(O14="Por definir","sem data marcada",IF(O14="Realizada","-----"))))))</f>
        <v>-----</v>
      </c>
      <c r="Q14" s="75"/>
      <c r="R14" s="75"/>
      <c r="T14" s="40" t="str">
        <f t="shared" si="2"/>
        <v>Plano AnualRealizada</v>
      </c>
      <c r="U14" s="40" t="str">
        <f t="shared" si="3"/>
        <v>Plano AnualDesporto</v>
      </c>
    </row>
    <row r="15" spans="1:21" ht="15" customHeight="1">
      <c r="A15" s="32" t="str">
        <f t="shared" ref="A15" si="12">IF(B15="","",)</f>
        <v/>
      </c>
      <c r="B15" s="30"/>
      <c r="C15" s="59" t="s">
        <v>143</v>
      </c>
      <c r="D15" s="21">
        <v>1</v>
      </c>
      <c r="E15" s="18" t="s">
        <v>81</v>
      </c>
      <c r="F15" s="11" t="s">
        <v>0</v>
      </c>
      <c r="G15" s="7" t="s">
        <v>212</v>
      </c>
      <c r="H15" s="4" t="s">
        <v>153</v>
      </c>
      <c r="I15" s="73" t="s">
        <v>566</v>
      </c>
      <c r="J15" s="38"/>
      <c r="K15" s="38" t="s">
        <v>276</v>
      </c>
      <c r="L15" s="39">
        <v>2500</v>
      </c>
      <c r="M15" s="26"/>
      <c r="N15" s="4" t="s">
        <v>84</v>
      </c>
      <c r="O15" s="23" t="s">
        <v>7</v>
      </c>
      <c r="P15" s="9" t="str">
        <f t="shared" si="11"/>
        <v>-----</v>
      </c>
      <c r="Q15" s="75"/>
      <c r="R15" s="75"/>
      <c r="T15" s="40" t="str">
        <f t="shared" ref="T15" si="13">CONCATENATE(N15,O15)</f>
        <v>do mês anteriorRealizada</v>
      </c>
      <c r="U15" s="40" t="str">
        <f t="shared" ref="U15" si="14">CONCATENATE(N15,H15)</f>
        <v>do mês anteriorCultura</v>
      </c>
    </row>
    <row r="16" spans="1:21" ht="15" customHeight="1">
      <c r="A16" s="32" t="str">
        <f t="shared" si="0"/>
        <v/>
      </c>
      <c r="B16" s="30"/>
      <c r="C16" s="59" t="s">
        <v>143</v>
      </c>
      <c r="D16" s="21">
        <v>1</v>
      </c>
      <c r="E16" s="18" t="s">
        <v>81</v>
      </c>
      <c r="F16" s="11" t="s">
        <v>0</v>
      </c>
      <c r="G16" s="7" t="s">
        <v>606</v>
      </c>
      <c r="H16" s="4" t="s">
        <v>17</v>
      </c>
      <c r="I16" s="73" t="s">
        <v>570</v>
      </c>
      <c r="J16" s="38"/>
      <c r="K16" s="38" t="s">
        <v>276</v>
      </c>
      <c r="L16" s="39">
        <v>2500</v>
      </c>
      <c r="M16" s="26"/>
      <c r="N16" s="4" t="s">
        <v>20</v>
      </c>
      <c r="O16" s="23" t="s">
        <v>7</v>
      </c>
      <c r="P16" s="9" t="str">
        <f t="shared" si="1"/>
        <v>-----</v>
      </c>
      <c r="Q16" s="75"/>
      <c r="R16" s="75"/>
      <c r="T16" s="40" t="str">
        <f t="shared" si="2"/>
        <v>Plano AnualRealizada</v>
      </c>
      <c r="U16" s="40" t="str">
        <f t="shared" si="3"/>
        <v>Plano AnualDiv. Interno</v>
      </c>
    </row>
    <row r="17" spans="1:21" ht="15" customHeight="1">
      <c r="A17" s="32" t="str">
        <f t="shared" ref="A17:A20" si="15">IF(B17="","",)</f>
        <v/>
      </c>
      <c r="B17" s="30"/>
      <c r="C17" s="59" t="s">
        <v>143</v>
      </c>
      <c r="D17" s="21">
        <v>1</v>
      </c>
      <c r="E17" s="18"/>
      <c r="F17" s="11" t="s">
        <v>0</v>
      </c>
      <c r="G17" s="7" t="s">
        <v>336</v>
      </c>
      <c r="H17" s="4" t="s">
        <v>14</v>
      </c>
      <c r="I17" s="73" t="s">
        <v>387</v>
      </c>
      <c r="J17" s="38"/>
      <c r="K17" s="38" t="s">
        <v>276</v>
      </c>
      <c r="L17" s="39">
        <v>40</v>
      </c>
      <c r="M17" s="26"/>
      <c r="N17" s="4" t="s">
        <v>20</v>
      </c>
      <c r="O17" s="23" t="s">
        <v>7</v>
      </c>
      <c r="P17" s="9" t="str">
        <f t="shared" si="1"/>
        <v>-----</v>
      </c>
      <c r="Q17" s="75"/>
      <c r="R17" s="75"/>
      <c r="T17" s="40" t="str">
        <f t="shared" ref="T17:T20" si="16">CONCATENATE(N17,O17)</f>
        <v>Plano AnualRealizada</v>
      </c>
      <c r="U17" s="40" t="str">
        <f t="shared" ref="U17:U20" si="17">CONCATENATE(N17,H17)</f>
        <v>Plano AnualBiblioteca</v>
      </c>
    </row>
    <row r="18" spans="1:21" ht="15" customHeight="1">
      <c r="A18" s="32" t="str">
        <f t="shared" ref="A18" si="18">IF(B18="","",)</f>
        <v/>
      </c>
      <c r="B18" s="30"/>
      <c r="C18" s="59" t="s">
        <v>143</v>
      </c>
      <c r="D18" s="21">
        <v>1</v>
      </c>
      <c r="E18" s="18"/>
      <c r="F18" s="11" t="s">
        <v>0</v>
      </c>
      <c r="G18" s="7" t="s">
        <v>667</v>
      </c>
      <c r="H18" s="4" t="s">
        <v>153</v>
      </c>
      <c r="I18" s="73" t="s">
        <v>566</v>
      </c>
      <c r="J18" s="38"/>
      <c r="K18" s="38" t="s">
        <v>276</v>
      </c>
      <c r="L18" s="39">
        <v>40</v>
      </c>
      <c r="M18" s="26"/>
      <c r="N18" s="4" t="s">
        <v>21</v>
      </c>
      <c r="O18" s="23" t="s">
        <v>7</v>
      </c>
      <c r="P18" s="9" t="str">
        <f t="shared" ref="P18" si="19">IF(O18="Cancelada","Inserir o motivo",IF(O18="Alterada","Inserir o motivo",IF(O18="Definida","situação a alterar",IF(O18="","",IF(O18="Por definir","sem data marcada",IF(O18="Realizada","-----"))))))</f>
        <v>-----</v>
      </c>
      <c r="Q18" s="75"/>
      <c r="R18" s="75"/>
      <c r="T18" s="40" t="str">
        <f t="shared" ref="T18" si="20">CONCATENATE(N18,O18)</f>
        <v>Extra PlanoRealizada</v>
      </c>
      <c r="U18" s="40" t="str">
        <f t="shared" ref="U18" si="21">CONCATENATE(N18,H18)</f>
        <v>Extra PlanoCultura</v>
      </c>
    </row>
    <row r="19" spans="1:21" ht="15" customHeight="1">
      <c r="A19" s="32" t="str">
        <f t="shared" si="15"/>
        <v/>
      </c>
      <c r="B19" s="30"/>
      <c r="C19" s="59" t="s">
        <v>143</v>
      </c>
      <c r="D19" s="21">
        <v>1</v>
      </c>
      <c r="E19" s="18"/>
      <c r="F19" s="11" t="s">
        <v>0</v>
      </c>
      <c r="G19" s="7" t="s">
        <v>668</v>
      </c>
      <c r="H19" s="4" t="s">
        <v>153</v>
      </c>
      <c r="I19" s="73" t="s">
        <v>566</v>
      </c>
      <c r="J19" s="38"/>
      <c r="K19" s="38" t="s">
        <v>276</v>
      </c>
      <c r="L19" s="39">
        <v>40</v>
      </c>
      <c r="M19" s="26"/>
      <c r="N19" s="4" t="s">
        <v>20</v>
      </c>
      <c r="O19" s="23" t="s">
        <v>7</v>
      </c>
      <c r="P19" s="9" t="str">
        <f t="shared" si="1"/>
        <v>-----</v>
      </c>
      <c r="Q19" s="75"/>
      <c r="R19" s="75"/>
      <c r="T19" s="40" t="str">
        <f t="shared" si="16"/>
        <v>Plano AnualRealizada</v>
      </c>
      <c r="U19" s="40" t="str">
        <f t="shared" si="17"/>
        <v>Plano AnualCultura</v>
      </c>
    </row>
    <row r="20" spans="1:21" ht="15" customHeight="1">
      <c r="A20" s="32" t="str">
        <f t="shared" si="15"/>
        <v/>
      </c>
      <c r="B20" s="30"/>
      <c r="C20" s="59" t="s">
        <v>143</v>
      </c>
      <c r="D20" s="21">
        <v>1</v>
      </c>
      <c r="E20" s="18"/>
      <c r="F20" s="11" t="s">
        <v>0</v>
      </c>
      <c r="G20" s="7" t="s">
        <v>651</v>
      </c>
      <c r="H20" s="4" t="s">
        <v>15</v>
      </c>
      <c r="I20" s="73" t="s">
        <v>441</v>
      </c>
      <c r="J20" s="38"/>
      <c r="K20" s="38" t="s">
        <v>276</v>
      </c>
      <c r="L20" s="39">
        <v>40</v>
      </c>
      <c r="M20" s="26"/>
      <c r="N20" s="4" t="s">
        <v>20</v>
      </c>
      <c r="O20" s="23" t="s">
        <v>7</v>
      </c>
      <c r="P20" s="9" t="str">
        <f t="shared" si="1"/>
        <v>-----</v>
      </c>
      <c r="Q20" s="75"/>
      <c r="R20" s="75"/>
      <c r="T20" s="40" t="str">
        <f t="shared" si="16"/>
        <v>Plano AnualRealizada</v>
      </c>
      <c r="U20" s="40" t="str">
        <f t="shared" si="17"/>
        <v>Plano AnualCinema</v>
      </c>
    </row>
    <row r="21" spans="1:21" ht="15" customHeight="1">
      <c r="A21" s="32" t="str">
        <f t="shared" si="0"/>
        <v/>
      </c>
      <c r="B21" s="30"/>
      <c r="C21" s="59" t="s">
        <v>143</v>
      </c>
      <c r="D21" s="21">
        <v>1</v>
      </c>
      <c r="E21" s="18"/>
      <c r="F21" s="11" t="s">
        <v>0</v>
      </c>
      <c r="G21" s="7" t="s">
        <v>645</v>
      </c>
      <c r="H21" s="4" t="s">
        <v>18</v>
      </c>
      <c r="I21" s="73" t="s">
        <v>418</v>
      </c>
      <c r="J21" s="38"/>
      <c r="K21" s="38" t="s">
        <v>276</v>
      </c>
      <c r="L21" s="39">
        <v>40</v>
      </c>
      <c r="M21" s="26"/>
      <c r="N21" s="4" t="s">
        <v>20</v>
      </c>
      <c r="O21" s="23" t="s">
        <v>7</v>
      </c>
      <c r="P21" s="9" t="str">
        <f t="shared" ref="P21:P25" si="22">IF(O21="Cancelada","Inserir o motivo",IF(O21="Alterada","Inserir o motivo",IF(O21="Definida","situação a alterar",IF(O21="","",IF(O21="Por definir","sem data marcada",IF(O21="Realizada","-----"))))))</f>
        <v>-----</v>
      </c>
      <c r="Q21" s="75"/>
      <c r="R21" s="75"/>
      <c r="T21" s="40" t="str">
        <f t="shared" si="2"/>
        <v>Plano AnualRealizada</v>
      </c>
      <c r="U21" s="40" t="str">
        <f t="shared" si="3"/>
        <v>Plano AnualDiv. Externo</v>
      </c>
    </row>
    <row r="22" spans="1:21" ht="15" customHeight="1">
      <c r="A22" s="32" t="str">
        <f t="shared" ref="A22:A25" si="23">IF(B22="","",)</f>
        <v/>
      </c>
      <c r="B22" s="30"/>
      <c r="C22" s="59" t="s">
        <v>143</v>
      </c>
      <c r="D22" s="21">
        <v>1</v>
      </c>
      <c r="E22" s="18" t="s">
        <v>83</v>
      </c>
      <c r="F22" s="11" t="s">
        <v>0</v>
      </c>
      <c r="G22" s="7" t="s">
        <v>497</v>
      </c>
      <c r="H22" s="4" t="s">
        <v>11</v>
      </c>
      <c r="I22" s="73" t="s">
        <v>423</v>
      </c>
      <c r="J22" s="38"/>
      <c r="K22" s="38" t="s">
        <v>276</v>
      </c>
      <c r="L22" s="39">
        <v>40</v>
      </c>
      <c r="M22" s="26"/>
      <c r="N22" s="4" t="s">
        <v>20</v>
      </c>
      <c r="O22" s="23" t="s">
        <v>7</v>
      </c>
      <c r="P22" s="9" t="str">
        <f t="shared" si="22"/>
        <v>-----</v>
      </c>
      <c r="Q22" s="75"/>
      <c r="R22" s="75"/>
      <c r="T22" s="40" t="str">
        <f t="shared" ref="T22:T25" si="24">CONCATENATE(N22,O22)</f>
        <v>Plano AnualRealizada</v>
      </c>
      <c r="U22" s="40" t="str">
        <f t="shared" ref="U22:U25" si="25">CONCATENATE(N22,H22)</f>
        <v>Plano AnualDesporto</v>
      </c>
    </row>
    <row r="23" spans="1:21" ht="15" customHeight="1">
      <c r="A23" s="32" t="str">
        <f t="shared" si="23"/>
        <v/>
      </c>
      <c r="B23" s="30"/>
      <c r="C23" s="59" t="s">
        <v>143</v>
      </c>
      <c r="D23" s="21">
        <v>2</v>
      </c>
      <c r="E23" s="18"/>
      <c r="F23" s="11" t="s">
        <v>1</v>
      </c>
      <c r="G23" s="7" t="s">
        <v>609</v>
      </c>
      <c r="H23" s="4" t="s">
        <v>153</v>
      </c>
      <c r="I23" s="73" t="s">
        <v>566</v>
      </c>
      <c r="J23" s="38"/>
      <c r="K23" s="38" t="s">
        <v>276</v>
      </c>
      <c r="L23" s="39">
        <v>40</v>
      </c>
      <c r="M23" s="26"/>
      <c r="N23" s="4" t="s">
        <v>20</v>
      </c>
      <c r="O23" s="23" t="s">
        <v>7</v>
      </c>
      <c r="P23" s="9" t="str">
        <f t="shared" si="22"/>
        <v>-----</v>
      </c>
      <c r="Q23" s="75"/>
      <c r="R23" s="75"/>
      <c r="T23" s="40" t="str">
        <f t="shared" si="24"/>
        <v>Plano AnualRealizada</v>
      </c>
      <c r="U23" s="40" t="str">
        <f t="shared" si="25"/>
        <v>Plano AnualCultura</v>
      </c>
    </row>
    <row r="24" spans="1:21" ht="15" customHeight="1">
      <c r="A24" s="32" t="str">
        <f t="shared" si="23"/>
        <v/>
      </c>
      <c r="B24" s="30"/>
      <c r="C24" s="59" t="s">
        <v>143</v>
      </c>
      <c r="D24" s="21">
        <v>2</v>
      </c>
      <c r="E24" s="18"/>
      <c r="F24" s="11" t="s">
        <v>1</v>
      </c>
      <c r="G24" s="7" t="s">
        <v>610</v>
      </c>
      <c r="H24" s="4" t="s">
        <v>11</v>
      </c>
      <c r="I24" s="73" t="s">
        <v>423</v>
      </c>
      <c r="J24" s="38"/>
      <c r="K24" s="38" t="s">
        <v>276</v>
      </c>
      <c r="L24" s="39">
        <v>40</v>
      </c>
      <c r="M24" s="26"/>
      <c r="N24" s="4" t="s">
        <v>20</v>
      </c>
      <c r="O24" s="23" t="s">
        <v>7</v>
      </c>
      <c r="P24" s="9" t="str">
        <f t="shared" si="22"/>
        <v>-----</v>
      </c>
      <c r="Q24" s="75"/>
      <c r="R24" s="75"/>
      <c r="T24" s="40" t="str">
        <f t="shared" si="24"/>
        <v>Plano AnualRealizada</v>
      </c>
      <c r="U24" s="40" t="str">
        <f t="shared" si="25"/>
        <v>Plano AnualDesporto</v>
      </c>
    </row>
    <row r="25" spans="1:21" ht="15" customHeight="1">
      <c r="A25" s="32" t="str">
        <f t="shared" si="23"/>
        <v/>
      </c>
      <c r="B25" s="30"/>
      <c r="C25" s="59" t="s">
        <v>143</v>
      </c>
      <c r="D25" s="21">
        <v>2</v>
      </c>
      <c r="E25" s="18"/>
      <c r="F25" s="11" t="s">
        <v>1</v>
      </c>
      <c r="G25" s="7" t="s">
        <v>669</v>
      </c>
      <c r="H25" s="4" t="s">
        <v>153</v>
      </c>
      <c r="I25" s="73" t="s">
        <v>566</v>
      </c>
      <c r="J25" s="38"/>
      <c r="K25" s="38" t="s">
        <v>276</v>
      </c>
      <c r="L25" s="39">
        <v>40</v>
      </c>
      <c r="M25" s="26"/>
      <c r="N25" s="4" t="s">
        <v>20</v>
      </c>
      <c r="O25" s="23" t="s">
        <v>7</v>
      </c>
      <c r="P25" s="9" t="str">
        <f t="shared" si="22"/>
        <v>-----</v>
      </c>
      <c r="Q25" s="75"/>
      <c r="R25" s="75"/>
      <c r="T25" s="40" t="str">
        <f t="shared" si="24"/>
        <v>Plano AnualRealizada</v>
      </c>
      <c r="U25" s="40" t="str">
        <f t="shared" si="25"/>
        <v>Plano AnualCultura</v>
      </c>
    </row>
    <row r="26" spans="1:21" ht="15" customHeight="1">
      <c r="A26" s="32" t="str">
        <f t="shared" si="0"/>
        <v/>
      </c>
      <c r="B26" s="30"/>
      <c r="C26" s="59" t="s">
        <v>143</v>
      </c>
      <c r="D26" s="21">
        <v>2</v>
      </c>
      <c r="E26" s="18"/>
      <c r="F26" s="11" t="s">
        <v>1</v>
      </c>
      <c r="G26" s="7" t="s">
        <v>670</v>
      </c>
      <c r="H26" s="4" t="s">
        <v>153</v>
      </c>
      <c r="I26" s="73" t="s">
        <v>566</v>
      </c>
      <c r="J26" s="38"/>
      <c r="K26" s="38" t="s">
        <v>276</v>
      </c>
      <c r="L26" s="39">
        <v>40</v>
      </c>
      <c r="M26" s="26"/>
      <c r="N26" s="4" t="s">
        <v>20</v>
      </c>
      <c r="O26" s="23" t="s">
        <v>7</v>
      </c>
      <c r="P26" s="9" t="str">
        <f t="shared" si="1"/>
        <v>-----</v>
      </c>
      <c r="Q26" s="75"/>
      <c r="R26" s="75"/>
      <c r="T26" s="40" t="str">
        <f t="shared" si="2"/>
        <v>Plano AnualRealizada</v>
      </c>
      <c r="U26" s="40" t="str">
        <f t="shared" si="3"/>
        <v>Plano AnualCultura</v>
      </c>
    </row>
    <row r="27" spans="1:21" ht="15" customHeight="1">
      <c r="A27" s="32" t="str">
        <f t="shared" ref="A27:A85" si="26">IF(B27="","",)</f>
        <v/>
      </c>
      <c r="B27" s="30"/>
      <c r="C27" s="59" t="s">
        <v>143</v>
      </c>
      <c r="D27" s="21">
        <v>3</v>
      </c>
      <c r="E27" s="18"/>
      <c r="F27" s="11" t="s">
        <v>2</v>
      </c>
      <c r="G27" s="7" t="s">
        <v>15</v>
      </c>
      <c r="H27" s="4" t="s">
        <v>15</v>
      </c>
      <c r="I27" s="73" t="s">
        <v>441</v>
      </c>
      <c r="J27" s="38"/>
      <c r="K27" s="38" t="s">
        <v>276</v>
      </c>
      <c r="L27" s="39">
        <v>500</v>
      </c>
      <c r="M27" s="26"/>
      <c r="N27" s="4" t="s">
        <v>20</v>
      </c>
      <c r="O27" s="23" t="s">
        <v>8</v>
      </c>
      <c r="P27" s="9" t="s">
        <v>30</v>
      </c>
      <c r="Q27" s="75"/>
      <c r="R27" s="75"/>
      <c r="T27" s="40" t="str">
        <f t="shared" ref="T27:T85" si="27">CONCATENATE(N27,O27)</f>
        <v>Plano AnualCancelada</v>
      </c>
      <c r="U27" s="40" t="str">
        <f t="shared" ref="U27:U85" si="28">CONCATENATE(N27,H27)</f>
        <v>Plano AnualCinema</v>
      </c>
    </row>
    <row r="28" spans="1:21" ht="15" customHeight="1">
      <c r="A28" s="32" t="str">
        <f t="shared" ref="A28:A53" si="29">IF(B28="","",)</f>
        <v/>
      </c>
      <c r="B28" s="30"/>
      <c r="C28" s="59" t="s">
        <v>143</v>
      </c>
      <c r="D28" s="21">
        <v>3</v>
      </c>
      <c r="E28" s="18"/>
      <c r="F28" s="11" t="s">
        <v>2</v>
      </c>
      <c r="G28" s="7" t="s">
        <v>611</v>
      </c>
      <c r="H28" s="4" t="s">
        <v>153</v>
      </c>
      <c r="I28" s="73" t="s">
        <v>566</v>
      </c>
      <c r="J28" s="38"/>
      <c r="K28" s="38" t="s">
        <v>276</v>
      </c>
      <c r="L28" s="39">
        <v>35</v>
      </c>
      <c r="M28" s="26"/>
      <c r="N28" s="4" t="s">
        <v>20</v>
      </c>
      <c r="O28" s="23" t="s">
        <v>7</v>
      </c>
      <c r="P28" s="9" t="str">
        <f t="shared" ref="P28:P43" si="30">IF(O28="Cancelada","Inserir o motivo",IF(O28="Alterada","Inserir o motivo",IF(O28="Definida","situação a alterar",IF(O28="","",IF(O28="Por definir","sem data marcada",IF(O28="Realizada","-----"))))))</f>
        <v>-----</v>
      </c>
      <c r="Q28" s="75"/>
      <c r="R28" s="75"/>
      <c r="T28" s="40" t="str">
        <f t="shared" ref="T28:T53" si="31">CONCATENATE(N28,O28)</f>
        <v>Plano AnualRealizada</v>
      </c>
      <c r="U28" s="40" t="str">
        <f t="shared" ref="U28:U53" si="32">CONCATENATE(N28,H28)</f>
        <v>Plano AnualCultura</v>
      </c>
    </row>
    <row r="29" spans="1:21" ht="15" customHeight="1">
      <c r="A29" s="32" t="str">
        <f t="shared" ref="A29" si="33">IF(B29="","",)</f>
        <v/>
      </c>
      <c r="B29" s="30"/>
      <c r="C29" s="59" t="s">
        <v>143</v>
      </c>
      <c r="D29" s="21">
        <v>3</v>
      </c>
      <c r="E29" s="18"/>
      <c r="F29" s="11" t="s">
        <v>2</v>
      </c>
      <c r="G29" s="7" t="s">
        <v>612</v>
      </c>
      <c r="H29" s="4" t="s">
        <v>11</v>
      </c>
      <c r="I29" s="73" t="s">
        <v>424</v>
      </c>
      <c r="J29" s="38"/>
      <c r="K29" s="38" t="s">
        <v>276</v>
      </c>
      <c r="L29" s="39">
        <v>35</v>
      </c>
      <c r="M29" s="26"/>
      <c r="N29" s="4" t="s">
        <v>20</v>
      </c>
      <c r="O29" s="23" t="s">
        <v>7</v>
      </c>
      <c r="P29" s="9" t="str">
        <f t="shared" ref="P29" si="34">IF(O29="Cancelada","Inserir o motivo",IF(O29="Alterada","Inserir o motivo",IF(O29="Definida","situação a alterar",IF(O29="","",IF(O29="Por definir","sem data marcada",IF(O29="Realizada","-----"))))))</f>
        <v>-----</v>
      </c>
      <c r="Q29" s="75"/>
      <c r="R29" s="75"/>
      <c r="T29" s="40" t="str">
        <f t="shared" ref="T29" si="35">CONCATENATE(N29,O29)</f>
        <v>Plano AnualRealizada</v>
      </c>
      <c r="U29" s="40" t="str">
        <f t="shared" ref="U29" si="36">CONCATENATE(N29,H29)</f>
        <v>Plano AnualDesporto</v>
      </c>
    </row>
    <row r="30" spans="1:21" ht="15" customHeight="1">
      <c r="A30" s="32" t="str">
        <f t="shared" si="29"/>
        <v/>
      </c>
      <c r="B30" s="30"/>
      <c r="C30" s="59" t="s">
        <v>143</v>
      </c>
      <c r="D30" s="21">
        <v>3</v>
      </c>
      <c r="E30" s="18"/>
      <c r="F30" s="11" t="s">
        <v>2</v>
      </c>
      <c r="G30" s="7" t="s">
        <v>672</v>
      </c>
      <c r="H30" s="4" t="s">
        <v>17</v>
      </c>
      <c r="I30" s="73" t="s">
        <v>570</v>
      </c>
      <c r="J30" s="38"/>
      <c r="K30" s="38" t="s">
        <v>276</v>
      </c>
      <c r="L30" s="39">
        <v>35</v>
      </c>
      <c r="M30" s="26"/>
      <c r="N30" s="4" t="s">
        <v>20</v>
      </c>
      <c r="O30" s="23" t="s">
        <v>7</v>
      </c>
      <c r="P30" s="9" t="str">
        <f t="shared" si="30"/>
        <v>-----</v>
      </c>
      <c r="Q30" s="75"/>
      <c r="R30" s="75"/>
      <c r="T30" s="40" t="str">
        <f t="shared" si="31"/>
        <v>Plano AnualRealizada</v>
      </c>
      <c r="U30" s="40" t="str">
        <f t="shared" si="32"/>
        <v>Plano AnualDiv. Interno</v>
      </c>
    </row>
    <row r="31" spans="1:21" ht="15" customHeight="1">
      <c r="A31" s="32" t="str">
        <f t="shared" si="29"/>
        <v/>
      </c>
      <c r="B31" s="30"/>
      <c r="C31" s="59" t="s">
        <v>143</v>
      </c>
      <c r="D31" s="21">
        <v>3</v>
      </c>
      <c r="E31" s="18" t="s">
        <v>80</v>
      </c>
      <c r="F31" s="11" t="s">
        <v>2</v>
      </c>
      <c r="G31" s="7" t="s">
        <v>613</v>
      </c>
      <c r="H31" s="4" t="s">
        <v>18</v>
      </c>
      <c r="I31" s="73" t="s">
        <v>418</v>
      </c>
      <c r="J31" s="38"/>
      <c r="K31" s="38" t="s">
        <v>276</v>
      </c>
      <c r="L31" s="39">
        <v>35</v>
      </c>
      <c r="M31" s="26"/>
      <c r="N31" s="4" t="s">
        <v>20</v>
      </c>
      <c r="O31" s="23" t="s">
        <v>7</v>
      </c>
      <c r="P31" s="9" t="str">
        <f t="shared" si="30"/>
        <v>-----</v>
      </c>
      <c r="Q31" s="75"/>
      <c r="R31" s="75"/>
      <c r="T31" s="40" t="str">
        <f t="shared" si="31"/>
        <v>Plano AnualRealizada</v>
      </c>
      <c r="U31" s="40" t="str">
        <f t="shared" si="32"/>
        <v>Plano AnualDiv. Externo</v>
      </c>
    </row>
    <row r="32" spans="1:21" ht="15" customHeight="1">
      <c r="A32" s="32" t="str">
        <f t="shared" si="29"/>
        <v/>
      </c>
      <c r="B32" s="30"/>
      <c r="C32" s="59" t="s">
        <v>143</v>
      </c>
      <c r="D32" s="21">
        <v>3</v>
      </c>
      <c r="E32" s="18"/>
      <c r="F32" s="11" t="s">
        <v>2</v>
      </c>
      <c r="G32" s="7" t="s">
        <v>614</v>
      </c>
      <c r="H32" s="4" t="s">
        <v>18</v>
      </c>
      <c r="I32" s="73" t="s">
        <v>418</v>
      </c>
      <c r="J32" s="38"/>
      <c r="K32" s="38" t="s">
        <v>276</v>
      </c>
      <c r="L32" s="39">
        <v>35</v>
      </c>
      <c r="M32" s="26"/>
      <c r="N32" s="4" t="s">
        <v>20</v>
      </c>
      <c r="O32" s="23" t="s">
        <v>7</v>
      </c>
      <c r="P32" s="9" t="str">
        <f t="shared" si="30"/>
        <v>-----</v>
      </c>
      <c r="Q32" s="75"/>
      <c r="R32" s="75"/>
      <c r="T32" s="40" t="str">
        <f t="shared" si="31"/>
        <v>Plano AnualRealizada</v>
      </c>
      <c r="U32" s="40" t="str">
        <f t="shared" si="32"/>
        <v>Plano AnualDiv. Externo</v>
      </c>
    </row>
    <row r="33" spans="1:21" ht="15" customHeight="1">
      <c r="A33" s="32" t="str">
        <f t="shared" ref="A33" si="37">IF(B33="","",)</f>
        <v/>
      </c>
      <c r="B33" s="30"/>
      <c r="C33" s="59" t="s">
        <v>143</v>
      </c>
      <c r="D33" s="21">
        <v>3</v>
      </c>
      <c r="E33" s="18" t="s">
        <v>81</v>
      </c>
      <c r="F33" s="11" t="s">
        <v>2</v>
      </c>
      <c r="G33" s="7" t="s">
        <v>217</v>
      </c>
      <c r="H33" s="4" t="s">
        <v>18</v>
      </c>
      <c r="I33" s="73" t="s">
        <v>418</v>
      </c>
      <c r="J33" s="38"/>
      <c r="K33" s="38" t="s">
        <v>276</v>
      </c>
      <c r="L33" s="39">
        <v>35</v>
      </c>
      <c r="M33" s="26"/>
      <c r="N33" s="4" t="s">
        <v>20</v>
      </c>
      <c r="O33" s="23" t="s">
        <v>7</v>
      </c>
      <c r="P33" s="9" t="str">
        <f t="shared" ref="P33" si="38">IF(O33="Cancelada","Inserir o motivo",IF(O33="Alterada","Inserir o motivo",IF(O33="Definida","situação a alterar",IF(O33="","",IF(O33="Por definir","sem data marcada",IF(O33="Realizada","-----"))))))</f>
        <v>-----</v>
      </c>
      <c r="Q33" s="75"/>
      <c r="R33" s="75"/>
      <c r="T33" s="40" t="str">
        <f t="shared" ref="T33" si="39">CONCATENATE(N33,O33)</f>
        <v>Plano AnualRealizada</v>
      </c>
      <c r="U33" s="40" t="str">
        <f t="shared" ref="U33" si="40">CONCATENATE(N33,H33)</f>
        <v>Plano AnualDiv. Externo</v>
      </c>
    </row>
    <row r="34" spans="1:21" ht="15" customHeight="1">
      <c r="A34" s="32" t="str">
        <f t="shared" si="29"/>
        <v/>
      </c>
      <c r="B34" s="30"/>
      <c r="C34" s="59" t="s">
        <v>143</v>
      </c>
      <c r="D34" s="21">
        <v>3</v>
      </c>
      <c r="E34" s="18" t="s">
        <v>80</v>
      </c>
      <c r="F34" s="11" t="s">
        <v>2</v>
      </c>
      <c r="G34" s="7" t="s">
        <v>607</v>
      </c>
      <c r="H34" s="4" t="s">
        <v>18</v>
      </c>
      <c r="I34" s="73" t="s">
        <v>418</v>
      </c>
      <c r="J34" s="38"/>
      <c r="K34" s="38" t="s">
        <v>276</v>
      </c>
      <c r="L34" s="39">
        <v>35</v>
      </c>
      <c r="M34" s="26"/>
      <c r="N34" s="4" t="s">
        <v>20</v>
      </c>
      <c r="O34" s="23" t="s">
        <v>7</v>
      </c>
      <c r="P34" s="9" t="str">
        <f t="shared" si="30"/>
        <v>-----</v>
      </c>
      <c r="Q34" s="75"/>
      <c r="R34" s="75"/>
      <c r="T34" s="40" t="str">
        <f t="shared" si="31"/>
        <v>Plano AnualRealizada</v>
      </c>
      <c r="U34" s="40" t="str">
        <f t="shared" si="32"/>
        <v>Plano AnualDiv. Externo</v>
      </c>
    </row>
    <row r="35" spans="1:21" ht="15" customHeight="1">
      <c r="A35" s="32" t="str">
        <f t="shared" si="29"/>
        <v/>
      </c>
      <c r="B35" s="30"/>
      <c r="C35" s="59" t="s">
        <v>143</v>
      </c>
      <c r="D35" s="21">
        <v>4</v>
      </c>
      <c r="E35" s="18"/>
      <c r="F35" s="11" t="s">
        <v>3</v>
      </c>
      <c r="G35" s="7" t="s">
        <v>615</v>
      </c>
      <c r="H35" s="4" t="s">
        <v>153</v>
      </c>
      <c r="I35" s="73" t="s">
        <v>566</v>
      </c>
      <c r="J35" s="38"/>
      <c r="K35" s="38" t="s">
        <v>276</v>
      </c>
      <c r="L35" s="39">
        <v>35</v>
      </c>
      <c r="M35" s="26"/>
      <c r="N35" s="4" t="s">
        <v>20</v>
      </c>
      <c r="O35" s="23" t="s">
        <v>7</v>
      </c>
      <c r="P35" s="9" t="str">
        <f t="shared" si="30"/>
        <v>-----</v>
      </c>
      <c r="Q35" s="75"/>
      <c r="R35" s="75"/>
      <c r="T35" s="40" t="str">
        <f t="shared" si="31"/>
        <v>Plano AnualRealizada</v>
      </c>
      <c r="U35" s="40" t="str">
        <f t="shared" si="32"/>
        <v>Plano AnualCultura</v>
      </c>
    </row>
    <row r="36" spans="1:21" ht="15" customHeight="1">
      <c r="A36" s="32" t="str">
        <f t="shared" si="29"/>
        <v/>
      </c>
      <c r="B36" s="30"/>
      <c r="C36" s="59" t="s">
        <v>143</v>
      </c>
      <c r="D36" s="21">
        <v>4</v>
      </c>
      <c r="E36" s="18"/>
      <c r="F36" s="11" t="s">
        <v>3</v>
      </c>
      <c r="G36" s="7" t="s">
        <v>15</v>
      </c>
      <c r="H36" s="4" t="s">
        <v>14</v>
      </c>
      <c r="I36" s="73" t="s">
        <v>441</v>
      </c>
      <c r="J36" s="38"/>
      <c r="K36" s="38" t="s">
        <v>276</v>
      </c>
      <c r="L36" s="39">
        <v>35</v>
      </c>
      <c r="M36" s="26"/>
      <c r="N36" s="4" t="s">
        <v>20</v>
      </c>
      <c r="O36" s="23" t="s">
        <v>7</v>
      </c>
      <c r="P36" s="9" t="str">
        <f t="shared" si="30"/>
        <v>-----</v>
      </c>
      <c r="Q36" s="75"/>
      <c r="R36" s="75"/>
      <c r="T36" s="40" t="str">
        <f t="shared" si="31"/>
        <v>Plano AnualRealizada</v>
      </c>
      <c r="U36" s="40" t="str">
        <f t="shared" si="32"/>
        <v>Plano AnualBiblioteca</v>
      </c>
    </row>
    <row r="37" spans="1:21" ht="15" customHeight="1">
      <c r="A37" s="32" t="str">
        <f t="shared" si="29"/>
        <v/>
      </c>
      <c r="B37" s="30"/>
      <c r="C37" s="59" t="s">
        <v>143</v>
      </c>
      <c r="D37" s="21">
        <v>4</v>
      </c>
      <c r="E37" s="18"/>
      <c r="F37" s="11" t="s">
        <v>3</v>
      </c>
      <c r="G37" s="7" t="s">
        <v>386</v>
      </c>
      <c r="H37" s="4" t="s">
        <v>18</v>
      </c>
      <c r="I37" s="73" t="s">
        <v>418</v>
      </c>
      <c r="J37" s="38"/>
      <c r="K37" s="38" t="s">
        <v>276</v>
      </c>
      <c r="L37" s="39">
        <v>35</v>
      </c>
      <c r="M37" s="26"/>
      <c r="N37" s="4" t="s">
        <v>20</v>
      </c>
      <c r="O37" s="23" t="s">
        <v>7</v>
      </c>
      <c r="P37" s="9" t="str">
        <f t="shared" si="30"/>
        <v>-----</v>
      </c>
      <c r="Q37" s="75"/>
      <c r="R37" s="75"/>
      <c r="T37" s="40" t="str">
        <f t="shared" si="31"/>
        <v>Plano AnualRealizada</v>
      </c>
      <c r="U37" s="40" t="str">
        <f t="shared" si="32"/>
        <v>Plano AnualDiv. Externo</v>
      </c>
    </row>
    <row r="38" spans="1:21" ht="15" customHeight="1">
      <c r="A38" s="32" t="str">
        <f t="shared" ref="A38" si="41">IF(B38="","",)</f>
        <v/>
      </c>
      <c r="B38" s="30"/>
      <c r="C38" s="59" t="s">
        <v>143</v>
      </c>
      <c r="D38" s="21">
        <v>4</v>
      </c>
      <c r="E38" s="18"/>
      <c r="F38" s="11" t="s">
        <v>3</v>
      </c>
      <c r="G38" s="7" t="s">
        <v>616</v>
      </c>
      <c r="H38" s="4" t="s">
        <v>11</v>
      </c>
      <c r="I38" s="73" t="s">
        <v>423</v>
      </c>
      <c r="J38" s="38"/>
      <c r="K38" s="38" t="s">
        <v>276</v>
      </c>
      <c r="L38" s="39">
        <v>35</v>
      </c>
      <c r="M38" s="26"/>
      <c r="N38" s="4" t="s">
        <v>20</v>
      </c>
      <c r="O38" s="23" t="s">
        <v>7</v>
      </c>
      <c r="P38" s="9" t="str">
        <f t="shared" ref="P38" si="42">IF(O38="Cancelada","Inserir o motivo",IF(O38="Alterada","Inserir o motivo",IF(O38="Definida","situação a alterar",IF(O38="","",IF(O38="Por definir","sem data marcada",IF(O38="Realizada","-----"))))))</f>
        <v>-----</v>
      </c>
      <c r="Q38" s="75"/>
      <c r="R38" s="75"/>
      <c r="T38" s="40" t="str">
        <f t="shared" ref="T38" si="43">CONCATENATE(N38,O38)</f>
        <v>Plano AnualRealizada</v>
      </c>
      <c r="U38" s="40" t="str">
        <f t="shared" ref="U38" si="44">CONCATENATE(N38,H38)</f>
        <v>Plano AnualDesporto</v>
      </c>
    </row>
    <row r="39" spans="1:21" ht="15" customHeight="1">
      <c r="A39" s="32" t="str">
        <f t="shared" si="29"/>
        <v/>
      </c>
      <c r="B39" s="30"/>
      <c r="C39" s="59" t="s">
        <v>143</v>
      </c>
      <c r="D39" s="21">
        <v>4</v>
      </c>
      <c r="E39" s="18"/>
      <c r="F39" s="11" t="s">
        <v>3</v>
      </c>
      <c r="G39" s="7" t="s">
        <v>527</v>
      </c>
      <c r="H39" s="4" t="s">
        <v>13</v>
      </c>
      <c r="I39" s="73" t="s">
        <v>414</v>
      </c>
      <c r="J39" s="38"/>
      <c r="K39" s="38" t="s">
        <v>276</v>
      </c>
      <c r="L39" s="39">
        <v>35</v>
      </c>
      <c r="M39" s="26"/>
      <c r="N39" s="4" t="s">
        <v>20</v>
      </c>
      <c r="O39" s="23" t="s">
        <v>7</v>
      </c>
      <c r="P39" s="9" t="str">
        <f t="shared" si="30"/>
        <v>-----</v>
      </c>
      <c r="Q39" s="75"/>
      <c r="R39" s="75"/>
      <c r="T39" s="40" t="str">
        <f t="shared" si="31"/>
        <v>Plano AnualRealizada</v>
      </c>
      <c r="U39" s="40" t="str">
        <f t="shared" si="32"/>
        <v>Plano AnualMuseu</v>
      </c>
    </row>
    <row r="40" spans="1:21" ht="15" customHeight="1">
      <c r="A40" s="32" t="str">
        <f t="shared" si="29"/>
        <v/>
      </c>
      <c r="B40" s="30"/>
      <c r="C40" s="59" t="s">
        <v>143</v>
      </c>
      <c r="D40" s="21">
        <v>5</v>
      </c>
      <c r="E40" s="18"/>
      <c r="F40" s="11" t="s">
        <v>4</v>
      </c>
      <c r="G40" s="7" t="s">
        <v>617</v>
      </c>
      <c r="H40" s="4" t="s">
        <v>18</v>
      </c>
      <c r="I40" s="73" t="s">
        <v>418</v>
      </c>
      <c r="J40" s="38"/>
      <c r="K40" s="38" t="s">
        <v>276</v>
      </c>
      <c r="L40" s="39">
        <v>35</v>
      </c>
      <c r="M40" s="26"/>
      <c r="N40" s="4" t="s">
        <v>20</v>
      </c>
      <c r="O40" s="23" t="s">
        <v>7</v>
      </c>
      <c r="P40" s="9" t="str">
        <f t="shared" si="30"/>
        <v>-----</v>
      </c>
      <c r="Q40" s="75"/>
      <c r="R40" s="75"/>
      <c r="T40" s="40" t="str">
        <f t="shared" si="31"/>
        <v>Plano AnualRealizada</v>
      </c>
      <c r="U40" s="40" t="str">
        <f t="shared" si="32"/>
        <v>Plano AnualDiv. Externo</v>
      </c>
    </row>
    <row r="41" spans="1:21" ht="15" customHeight="1">
      <c r="A41" s="32" t="str">
        <f t="shared" ref="A41:A43" si="45">IF(B41="","",)</f>
        <v/>
      </c>
      <c r="B41" s="30"/>
      <c r="C41" s="59" t="s">
        <v>143</v>
      </c>
      <c r="D41" s="21">
        <v>5</v>
      </c>
      <c r="E41" s="18"/>
      <c r="F41" s="11" t="s">
        <v>4</v>
      </c>
      <c r="G41" s="7" t="s">
        <v>34</v>
      </c>
      <c r="H41" s="4" t="s">
        <v>11</v>
      </c>
      <c r="I41" s="73" t="s">
        <v>420</v>
      </c>
      <c r="J41" s="38"/>
      <c r="K41" s="38" t="s">
        <v>276</v>
      </c>
      <c r="L41" s="39">
        <v>35</v>
      </c>
      <c r="M41" s="26"/>
      <c r="N41" s="4" t="s">
        <v>20</v>
      </c>
      <c r="O41" s="23" t="s">
        <v>7</v>
      </c>
      <c r="P41" s="9" t="str">
        <f t="shared" si="30"/>
        <v>-----</v>
      </c>
      <c r="Q41" s="75"/>
      <c r="R41" s="75"/>
      <c r="T41" s="40" t="str">
        <f t="shared" ref="T41:T43" si="46">CONCATENATE(N41,O41)</f>
        <v>Plano AnualRealizada</v>
      </c>
      <c r="U41" s="40" t="str">
        <f t="shared" ref="U41:U43" si="47">CONCATENATE(N41,H41)</f>
        <v>Plano AnualDesporto</v>
      </c>
    </row>
    <row r="42" spans="1:21" ht="15" customHeight="1">
      <c r="A42" s="32" t="str">
        <f t="shared" si="45"/>
        <v/>
      </c>
      <c r="B42" s="30"/>
      <c r="C42" s="59" t="s">
        <v>143</v>
      </c>
      <c r="D42" s="21">
        <v>5</v>
      </c>
      <c r="E42" s="18"/>
      <c r="F42" s="11" t="s">
        <v>4</v>
      </c>
      <c r="G42" s="7" t="s">
        <v>634</v>
      </c>
      <c r="H42" s="4" t="s">
        <v>12</v>
      </c>
      <c r="I42" s="73" t="s">
        <v>412</v>
      </c>
      <c r="J42" s="38"/>
      <c r="K42" s="38" t="s">
        <v>276</v>
      </c>
      <c r="L42" s="39">
        <v>35</v>
      </c>
      <c r="M42" s="26"/>
      <c r="N42" s="4" t="s">
        <v>20</v>
      </c>
      <c r="O42" s="23" t="s">
        <v>7</v>
      </c>
      <c r="P42" s="9" t="str">
        <f t="shared" si="30"/>
        <v>-----</v>
      </c>
      <c r="Q42" s="75"/>
      <c r="R42" s="75"/>
      <c r="T42" s="40" t="str">
        <f t="shared" si="46"/>
        <v>Plano AnualRealizada</v>
      </c>
      <c r="U42" s="40" t="str">
        <f t="shared" si="47"/>
        <v>Plano AnualTurismo</v>
      </c>
    </row>
    <row r="43" spans="1:21" ht="15" customHeight="1">
      <c r="A43" s="32" t="str">
        <f t="shared" si="45"/>
        <v/>
      </c>
      <c r="B43" s="30"/>
      <c r="C43" s="59" t="s">
        <v>143</v>
      </c>
      <c r="D43" s="21">
        <v>5</v>
      </c>
      <c r="E43" s="18"/>
      <c r="F43" s="11" t="s">
        <v>4</v>
      </c>
      <c r="G43" s="7" t="s">
        <v>649</v>
      </c>
      <c r="H43" s="4" t="s">
        <v>152</v>
      </c>
      <c r="I43" s="73" t="s">
        <v>566</v>
      </c>
      <c r="J43" s="38"/>
      <c r="K43" s="38" t="s">
        <v>276</v>
      </c>
      <c r="L43" s="39">
        <v>35</v>
      </c>
      <c r="M43" s="26"/>
      <c r="N43" s="4" t="s">
        <v>20</v>
      </c>
      <c r="O43" s="23" t="s">
        <v>7</v>
      </c>
      <c r="P43" s="9" t="str">
        <f t="shared" si="30"/>
        <v>-----</v>
      </c>
      <c r="Q43" s="75"/>
      <c r="R43" s="75"/>
      <c r="T43" s="40" t="str">
        <f t="shared" si="46"/>
        <v>Plano AnualRealizada</v>
      </c>
      <c r="U43" s="40" t="str">
        <f t="shared" si="47"/>
        <v>Plano AnualEducação</v>
      </c>
    </row>
    <row r="44" spans="1:21" ht="15" customHeight="1">
      <c r="A44" s="32" t="str">
        <f t="shared" si="29"/>
        <v/>
      </c>
      <c r="B44" s="30"/>
      <c r="C44" s="59" t="s">
        <v>143</v>
      </c>
      <c r="D44" s="21">
        <v>5</v>
      </c>
      <c r="E44" s="18"/>
      <c r="F44" s="11" t="s">
        <v>4</v>
      </c>
      <c r="G44" s="7" t="s">
        <v>673</v>
      </c>
      <c r="H44" s="4" t="s">
        <v>153</v>
      </c>
      <c r="I44" s="73" t="s">
        <v>566</v>
      </c>
      <c r="J44" s="38"/>
      <c r="K44" s="38" t="s">
        <v>276</v>
      </c>
      <c r="L44" s="39">
        <v>35</v>
      </c>
      <c r="M44" s="26"/>
      <c r="N44" s="4" t="s">
        <v>20</v>
      </c>
      <c r="O44" s="23" t="s">
        <v>7</v>
      </c>
      <c r="P44" s="9" t="str">
        <f t="shared" si="1"/>
        <v>-----</v>
      </c>
      <c r="Q44" s="75"/>
      <c r="R44" s="75"/>
      <c r="T44" s="40" t="str">
        <f t="shared" si="31"/>
        <v>Plano AnualRealizada</v>
      </c>
      <c r="U44" s="40" t="str">
        <f t="shared" si="32"/>
        <v>Plano AnualCultura</v>
      </c>
    </row>
    <row r="45" spans="1:21" ht="15" customHeight="1">
      <c r="A45" s="32" t="str">
        <f t="shared" si="29"/>
        <v/>
      </c>
      <c r="B45" s="30"/>
      <c r="C45" s="59" t="s">
        <v>143</v>
      </c>
      <c r="D45" s="21">
        <v>6</v>
      </c>
      <c r="E45" s="18"/>
      <c r="F45" s="11" t="s">
        <v>5</v>
      </c>
      <c r="G45" s="7" t="s">
        <v>27</v>
      </c>
      <c r="H45" s="4" t="s">
        <v>14</v>
      </c>
      <c r="I45" s="73" t="s">
        <v>387</v>
      </c>
      <c r="J45" s="38"/>
      <c r="K45" s="38" t="s">
        <v>276</v>
      </c>
      <c r="L45" s="39">
        <v>35</v>
      </c>
      <c r="M45" s="26"/>
      <c r="N45" s="4" t="s">
        <v>20</v>
      </c>
      <c r="O45" s="23" t="s">
        <v>7</v>
      </c>
      <c r="P45" s="9" t="str">
        <f t="shared" ref="P45:P46" si="48">IF(O45="Cancelada","Inserir o motivo",IF(O45="Alterada","Inserir o motivo",IF(O45="Definida","situação a alterar",IF(O45="","",IF(O45="Por definir","sem data marcada",IF(O45="Realizada","-----"))))))</f>
        <v>-----</v>
      </c>
      <c r="Q45" s="75"/>
      <c r="R45" s="75"/>
      <c r="T45" s="40" t="str">
        <f t="shared" si="31"/>
        <v>Plano AnualRealizada</v>
      </c>
      <c r="U45" s="40" t="str">
        <f t="shared" si="32"/>
        <v>Plano AnualBiblioteca</v>
      </c>
    </row>
    <row r="46" spans="1:21" ht="15" customHeight="1">
      <c r="A46" s="32" t="str">
        <f t="shared" si="29"/>
        <v/>
      </c>
      <c r="B46" s="30"/>
      <c r="C46" s="59" t="s">
        <v>143</v>
      </c>
      <c r="D46" s="21">
        <v>6</v>
      </c>
      <c r="E46" s="18"/>
      <c r="F46" s="11" t="s">
        <v>5</v>
      </c>
      <c r="G46" s="7" t="s">
        <v>674</v>
      </c>
      <c r="H46" s="4" t="s">
        <v>11</v>
      </c>
      <c r="I46" s="73" t="s">
        <v>423</v>
      </c>
      <c r="J46" s="38"/>
      <c r="K46" s="38" t="s">
        <v>276</v>
      </c>
      <c r="L46" s="39">
        <v>35</v>
      </c>
      <c r="M46" s="26"/>
      <c r="N46" s="4" t="s">
        <v>20</v>
      </c>
      <c r="O46" s="23" t="s">
        <v>7</v>
      </c>
      <c r="P46" s="9" t="str">
        <f t="shared" si="48"/>
        <v>-----</v>
      </c>
      <c r="Q46" s="75"/>
      <c r="R46" s="75"/>
      <c r="T46" s="40" t="str">
        <f t="shared" si="31"/>
        <v>Plano AnualRealizada</v>
      </c>
      <c r="U46" s="40" t="str">
        <f t="shared" si="32"/>
        <v>Plano AnualDesporto</v>
      </c>
    </row>
    <row r="47" spans="1:21" ht="15" customHeight="1">
      <c r="A47" s="32" t="str">
        <f t="shared" si="29"/>
        <v/>
      </c>
      <c r="B47" s="30"/>
      <c r="C47" s="59" t="s">
        <v>143</v>
      </c>
      <c r="D47" s="21">
        <v>6</v>
      </c>
      <c r="E47" s="18"/>
      <c r="F47" s="11" t="s">
        <v>5</v>
      </c>
      <c r="G47" s="7" t="s">
        <v>618</v>
      </c>
      <c r="H47" s="4" t="s">
        <v>11</v>
      </c>
      <c r="I47" s="73" t="s">
        <v>423</v>
      </c>
      <c r="J47" s="38"/>
      <c r="K47" s="38" t="s">
        <v>276</v>
      </c>
      <c r="L47" s="39">
        <v>35</v>
      </c>
      <c r="M47" s="26"/>
      <c r="N47" s="4" t="s">
        <v>20</v>
      </c>
      <c r="O47" s="23" t="s">
        <v>7</v>
      </c>
      <c r="P47" s="9" t="str">
        <f t="shared" si="1"/>
        <v>-----</v>
      </c>
      <c r="Q47" s="75"/>
      <c r="R47" s="75"/>
      <c r="T47" s="40" t="str">
        <f t="shared" si="31"/>
        <v>Plano AnualRealizada</v>
      </c>
      <c r="U47" s="40" t="str">
        <f t="shared" si="32"/>
        <v>Plano AnualDesporto</v>
      </c>
    </row>
    <row r="48" spans="1:21" ht="15" customHeight="1">
      <c r="A48" s="32" t="str">
        <f t="shared" si="29"/>
        <v/>
      </c>
      <c r="B48" s="30"/>
      <c r="C48" s="59" t="s">
        <v>143</v>
      </c>
      <c r="D48" s="21">
        <v>7</v>
      </c>
      <c r="E48" s="18"/>
      <c r="F48" s="11" t="s">
        <v>6</v>
      </c>
      <c r="G48" s="7" t="s">
        <v>27</v>
      </c>
      <c r="H48" s="4" t="s">
        <v>14</v>
      </c>
      <c r="I48" s="73" t="s">
        <v>387</v>
      </c>
      <c r="J48" s="38"/>
      <c r="K48" s="38" t="s">
        <v>276</v>
      </c>
      <c r="L48" s="39">
        <v>35</v>
      </c>
      <c r="M48" s="26"/>
      <c r="N48" s="4" t="s">
        <v>20</v>
      </c>
      <c r="O48" s="23" t="s">
        <v>7</v>
      </c>
      <c r="P48" s="9" t="str">
        <f t="shared" si="1"/>
        <v>-----</v>
      </c>
      <c r="Q48" s="75"/>
      <c r="R48" s="75"/>
      <c r="T48" s="40" t="str">
        <f t="shared" si="31"/>
        <v>Plano AnualRealizada</v>
      </c>
      <c r="U48" s="40" t="str">
        <f t="shared" si="32"/>
        <v>Plano AnualBiblioteca</v>
      </c>
    </row>
    <row r="49" spans="1:21" ht="15" customHeight="1">
      <c r="A49" s="32" t="str">
        <f t="shared" ref="A49" si="49">IF(B49="","",)</f>
        <v/>
      </c>
      <c r="B49" s="30"/>
      <c r="C49" s="59" t="s">
        <v>143</v>
      </c>
      <c r="D49" s="21">
        <v>7</v>
      </c>
      <c r="E49" s="18"/>
      <c r="F49" s="11" t="s">
        <v>6</v>
      </c>
      <c r="G49" s="7" t="s">
        <v>619</v>
      </c>
      <c r="H49" s="4" t="s">
        <v>11</v>
      </c>
      <c r="I49" s="73" t="s">
        <v>423</v>
      </c>
      <c r="J49" s="38"/>
      <c r="K49" s="38" t="s">
        <v>276</v>
      </c>
      <c r="L49" s="39">
        <v>35</v>
      </c>
      <c r="M49" s="26"/>
      <c r="N49" s="4" t="s">
        <v>21</v>
      </c>
      <c r="O49" s="23" t="s">
        <v>7</v>
      </c>
      <c r="P49" s="9" t="str">
        <f t="shared" ref="P49" si="50">IF(O49="Cancelada","Inserir o motivo",IF(O49="Alterada","Inserir o motivo",IF(O49="Definida","situação a alterar",IF(O49="","",IF(O49="Por definir","sem data marcada",IF(O49="Realizada","-----"))))))</f>
        <v>-----</v>
      </c>
      <c r="Q49" s="75"/>
      <c r="R49" s="75"/>
      <c r="T49" s="40" t="str">
        <f t="shared" ref="T49" si="51">CONCATENATE(N49,O49)</f>
        <v>Extra PlanoRealizada</v>
      </c>
      <c r="U49" s="40" t="str">
        <f t="shared" ref="U49" si="52">CONCATENATE(N49,H49)</f>
        <v>Extra PlanoDesporto</v>
      </c>
    </row>
    <row r="50" spans="1:21" ht="15" customHeight="1">
      <c r="A50" s="32" t="str">
        <f t="shared" si="29"/>
        <v/>
      </c>
      <c r="B50" s="30"/>
      <c r="C50" s="59" t="s">
        <v>143</v>
      </c>
      <c r="D50" s="21">
        <v>7</v>
      </c>
      <c r="E50" s="18"/>
      <c r="F50" s="11" t="s">
        <v>6</v>
      </c>
      <c r="G50" s="7" t="s">
        <v>675</v>
      </c>
      <c r="H50" s="4" t="s">
        <v>17</v>
      </c>
      <c r="I50" s="73" t="s">
        <v>570</v>
      </c>
      <c r="J50" s="38"/>
      <c r="K50" s="38" t="s">
        <v>276</v>
      </c>
      <c r="L50" s="39">
        <v>35</v>
      </c>
      <c r="M50" s="26"/>
      <c r="N50" s="4" t="s">
        <v>21</v>
      </c>
      <c r="O50" s="23" t="s">
        <v>7</v>
      </c>
      <c r="P50" s="9" t="str">
        <f t="shared" si="1"/>
        <v>-----</v>
      </c>
      <c r="Q50" s="75"/>
      <c r="R50" s="75"/>
      <c r="T50" s="40" t="str">
        <f t="shared" si="31"/>
        <v>Extra PlanoRealizada</v>
      </c>
      <c r="U50" s="40" t="str">
        <f t="shared" si="32"/>
        <v>Extra PlanoDiv. Interno</v>
      </c>
    </row>
    <row r="51" spans="1:21" ht="15" customHeight="1">
      <c r="A51" s="32" t="str">
        <f t="shared" si="29"/>
        <v/>
      </c>
      <c r="B51" s="30"/>
      <c r="C51" s="59" t="s">
        <v>143</v>
      </c>
      <c r="D51" s="21">
        <v>8</v>
      </c>
      <c r="E51" s="18"/>
      <c r="F51" s="11" t="s">
        <v>0</v>
      </c>
      <c r="G51" s="7" t="s">
        <v>336</v>
      </c>
      <c r="H51" s="4" t="s">
        <v>14</v>
      </c>
      <c r="I51" s="73" t="s">
        <v>387</v>
      </c>
      <c r="J51" s="38"/>
      <c r="K51" s="38" t="s">
        <v>276</v>
      </c>
      <c r="L51" s="39">
        <v>40</v>
      </c>
      <c r="M51" s="26"/>
      <c r="N51" s="4" t="s">
        <v>20</v>
      </c>
      <c r="O51" s="23" t="s">
        <v>7</v>
      </c>
      <c r="P51" s="9" t="str">
        <f t="shared" ref="P51:P52" si="53">IF(O51="Cancelada","Inserir o motivo",IF(O51="Alterada","Inserir o motivo",IF(O51="Definida","situação a alterar",IF(O51="","",IF(O51="Por definir","sem data marcada",IF(O51="Realizada","-----"))))))</f>
        <v>-----</v>
      </c>
      <c r="Q51" s="75"/>
      <c r="R51" s="75"/>
      <c r="T51" s="40" t="str">
        <f t="shared" si="31"/>
        <v>Plano AnualRealizada</v>
      </c>
      <c r="U51" s="40" t="str">
        <f t="shared" si="32"/>
        <v>Plano AnualBiblioteca</v>
      </c>
    </row>
    <row r="52" spans="1:21" ht="15" customHeight="1">
      <c r="A52" s="32" t="str">
        <f t="shared" si="29"/>
        <v/>
      </c>
      <c r="B52" s="30"/>
      <c r="C52" s="59" t="s">
        <v>143</v>
      </c>
      <c r="D52" s="21">
        <v>8</v>
      </c>
      <c r="E52" s="18"/>
      <c r="F52" s="11" t="s">
        <v>0</v>
      </c>
      <c r="G52" s="7" t="s">
        <v>34</v>
      </c>
      <c r="H52" s="4" t="s">
        <v>11</v>
      </c>
      <c r="I52" s="73" t="s">
        <v>420</v>
      </c>
      <c r="J52" s="38"/>
      <c r="K52" s="38" t="s">
        <v>276</v>
      </c>
      <c r="L52" s="39">
        <v>40</v>
      </c>
      <c r="M52" s="26"/>
      <c r="N52" s="4" t="s">
        <v>20</v>
      </c>
      <c r="O52" s="23" t="s">
        <v>7</v>
      </c>
      <c r="P52" s="9" t="str">
        <f t="shared" si="53"/>
        <v>-----</v>
      </c>
      <c r="Q52" s="75"/>
      <c r="R52" s="75"/>
      <c r="T52" s="40" t="str">
        <f t="shared" si="31"/>
        <v>Plano AnualRealizada</v>
      </c>
      <c r="U52" s="40" t="str">
        <f t="shared" si="32"/>
        <v>Plano AnualDesporto</v>
      </c>
    </row>
    <row r="53" spans="1:21" ht="15" customHeight="1">
      <c r="A53" s="32" t="str">
        <f t="shared" si="29"/>
        <v/>
      </c>
      <c r="B53" s="30"/>
      <c r="C53" s="59" t="s">
        <v>143</v>
      </c>
      <c r="D53" s="21">
        <v>9</v>
      </c>
      <c r="E53" s="18"/>
      <c r="F53" s="11" t="s">
        <v>1</v>
      </c>
      <c r="G53" s="7"/>
      <c r="H53" s="4"/>
      <c r="I53" s="73"/>
      <c r="J53" s="38"/>
      <c r="K53" s="38" t="s">
        <v>276</v>
      </c>
      <c r="L53" s="39">
        <v>40</v>
      </c>
      <c r="M53" s="26"/>
      <c r="N53" s="4"/>
      <c r="O53" s="23"/>
      <c r="P53" s="9" t="str">
        <f t="shared" si="1"/>
        <v/>
      </c>
      <c r="Q53" s="75"/>
      <c r="R53" s="75"/>
      <c r="T53" s="40" t="str">
        <f t="shared" si="31"/>
        <v/>
      </c>
      <c r="U53" s="40" t="str">
        <f t="shared" si="32"/>
        <v/>
      </c>
    </row>
    <row r="54" spans="1:21" ht="15" customHeight="1">
      <c r="A54" s="32" t="str">
        <f t="shared" si="26"/>
        <v/>
      </c>
      <c r="B54" s="30"/>
      <c r="C54" s="59" t="s">
        <v>143</v>
      </c>
      <c r="D54" s="21">
        <v>10</v>
      </c>
      <c r="E54" s="18"/>
      <c r="F54" s="11" t="s">
        <v>2</v>
      </c>
      <c r="G54" s="7" t="s">
        <v>15</v>
      </c>
      <c r="H54" s="4" t="s">
        <v>15</v>
      </c>
      <c r="I54" s="73" t="s">
        <v>441</v>
      </c>
      <c r="J54" s="38"/>
      <c r="K54" s="38" t="s">
        <v>276</v>
      </c>
      <c r="L54" s="39">
        <v>500</v>
      </c>
      <c r="M54" s="26"/>
      <c r="N54" s="4" t="s">
        <v>20</v>
      </c>
      <c r="O54" s="23" t="s">
        <v>7</v>
      </c>
      <c r="P54" s="9" t="str">
        <f t="shared" si="1"/>
        <v>-----</v>
      </c>
      <c r="Q54" s="75"/>
      <c r="R54" s="75"/>
      <c r="T54" s="40" t="str">
        <f t="shared" si="27"/>
        <v>Plano AnualRealizada</v>
      </c>
      <c r="U54" s="40" t="str">
        <f t="shared" si="28"/>
        <v>Plano AnualCinema</v>
      </c>
    </row>
    <row r="55" spans="1:21" ht="15" customHeight="1">
      <c r="A55" s="32" t="str">
        <f t="shared" ref="A55:A68" si="54">IF(B55="","",)</f>
        <v/>
      </c>
      <c r="B55" s="30"/>
      <c r="C55" s="59" t="s">
        <v>143</v>
      </c>
      <c r="D55" s="21">
        <v>10</v>
      </c>
      <c r="E55" s="18"/>
      <c r="F55" s="11" t="s">
        <v>2</v>
      </c>
      <c r="G55" s="7" t="s">
        <v>620</v>
      </c>
      <c r="H55" s="4" t="s">
        <v>11</v>
      </c>
      <c r="I55" s="73" t="s">
        <v>423</v>
      </c>
      <c r="J55" s="38"/>
      <c r="K55" s="38" t="s">
        <v>276</v>
      </c>
      <c r="L55" s="39">
        <v>35</v>
      </c>
      <c r="M55" s="26"/>
      <c r="N55" s="4" t="s">
        <v>20</v>
      </c>
      <c r="O55" s="23" t="s">
        <v>7</v>
      </c>
      <c r="P55" s="9" t="str">
        <f t="shared" ref="P55" si="55">IF(O55="Cancelada","Inserir o motivo",IF(O55="Alterada","Inserir o motivo",IF(O55="Definida","situação a alterar",IF(O55="","",IF(O55="Por definir","sem data marcada",IF(O55="Realizada","-----"))))))</f>
        <v>-----</v>
      </c>
      <c r="Q55" s="75"/>
      <c r="R55" s="75"/>
      <c r="T55" s="40" t="str">
        <f t="shared" ref="T55:T68" si="56">CONCATENATE(N55,O55)</f>
        <v>Plano AnualRealizada</v>
      </c>
      <c r="U55" s="40" t="str">
        <f t="shared" ref="U55:U68" si="57">CONCATENATE(N55,H55)</f>
        <v>Plano AnualDesporto</v>
      </c>
    </row>
    <row r="56" spans="1:21" ht="15" customHeight="1">
      <c r="A56" s="32" t="str">
        <f t="shared" si="54"/>
        <v/>
      </c>
      <c r="B56" s="30"/>
      <c r="C56" s="59" t="s">
        <v>143</v>
      </c>
      <c r="D56" s="21">
        <v>10</v>
      </c>
      <c r="E56" s="18" t="s">
        <v>89</v>
      </c>
      <c r="F56" s="11" t="s">
        <v>2</v>
      </c>
      <c r="G56" s="7" t="s">
        <v>267</v>
      </c>
      <c r="H56" s="4" t="s">
        <v>18</v>
      </c>
      <c r="I56" s="73" t="s">
        <v>418</v>
      </c>
      <c r="J56" s="38"/>
      <c r="K56" s="38" t="s">
        <v>276</v>
      </c>
      <c r="L56" s="39">
        <v>35</v>
      </c>
      <c r="M56" s="26"/>
      <c r="N56" s="4" t="s">
        <v>20</v>
      </c>
      <c r="O56" s="23" t="s">
        <v>7</v>
      </c>
      <c r="P56" s="9" t="str">
        <f t="shared" si="1"/>
        <v>-----</v>
      </c>
      <c r="Q56" s="75"/>
      <c r="R56" s="75"/>
      <c r="T56" s="40" t="str">
        <f t="shared" si="56"/>
        <v>Plano AnualRealizada</v>
      </c>
      <c r="U56" s="40" t="str">
        <f t="shared" si="57"/>
        <v>Plano AnualDiv. Externo</v>
      </c>
    </row>
    <row r="57" spans="1:21" ht="15" customHeight="1">
      <c r="A57" s="32" t="str">
        <f t="shared" ref="A57" si="58">IF(B57="","",)</f>
        <v/>
      </c>
      <c r="B57" s="30"/>
      <c r="C57" s="59" t="s">
        <v>143</v>
      </c>
      <c r="D57" s="21">
        <v>11</v>
      </c>
      <c r="E57" s="18"/>
      <c r="F57" s="11" t="s">
        <v>3</v>
      </c>
      <c r="G57" s="7" t="s">
        <v>15</v>
      </c>
      <c r="H57" s="4" t="s">
        <v>15</v>
      </c>
      <c r="I57" s="73" t="s">
        <v>441</v>
      </c>
      <c r="J57" s="38"/>
      <c r="K57" s="38" t="s">
        <v>276</v>
      </c>
      <c r="L57" s="39">
        <v>400</v>
      </c>
      <c r="M57" s="26"/>
      <c r="N57" s="4" t="s">
        <v>20</v>
      </c>
      <c r="O57" s="23" t="s">
        <v>7</v>
      </c>
      <c r="P57" s="9" t="str">
        <f t="shared" si="1"/>
        <v>-----</v>
      </c>
      <c r="Q57" s="75"/>
      <c r="R57" s="75"/>
      <c r="T57" s="40" t="str">
        <f t="shared" ref="T57" si="59">CONCATENATE(N57,O57)</f>
        <v>Plano AnualRealizada</v>
      </c>
      <c r="U57" s="40" t="str">
        <f t="shared" ref="U57" si="60">CONCATENATE(N57,H57)</f>
        <v>Plano AnualCinema</v>
      </c>
    </row>
    <row r="58" spans="1:21" ht="15" customHeight="1">
      <c r="A58" s="32" t="str">
        <f t="shared" si="54"/>
        <v/>
      </c>
      <c r="B58" s="30"/>
      <c r="C58" s="59" t="s">
        <v>143</v>
      </c>
      <c r="D58" s="21">
        <v>11</v>
      </c>
      <c r="E58" s="18"/>
      <c r="F58" s="11" t="s">
        <v>3</v>
      </c>
      <c r="G58" s="7" t="s">
        <v>527</v>
      </c>
      <c r="H58" s="4" t="s">
        <v>13</v>
      </c>
      <c r="I58" s="73" t="s">
        <v>414</v>
      </c>
      <c r="J58" s="38"/>
      <c r="K58" s="38" t="s">
        <v>276</v>
      </c>
      <c r="L58" s="39">
        <v>400</v>
      </c>
      <c r="M58" s="26"/>
      <c r="N58" s="4" t="s">
        <v>20</v>
      </c>
      <c r="O58" s="23" t="s">
        <v>7</v>
      </c>
      <c r="P58" s="9" t="str">
        <f t="shared" ref="P58:P61" si="61">IF(O58="Cancelada","Inserir o motivo",IF(O58="Alterada","Inserir o motivo",IF(O58="Definida","situação a alterar",IF(O58="","",IF(O58="Por definir","sem data marcada",IF(O58="Realizada","-----"))))))</f>
        <v>-----</v>
      </c>
      <c r="Q58" s="75"/>
      <c r="R58" s="75"/>
      <c r="T58" s="40" t="str">
        <f t="shared" si="56"/>
        <v>Plano AnualRealizada</v>
      </c>
      <c r="U58" s="40" t="str">
        <f t="shared" si="57"/>
        <v>Plano AnualMuseu</v>
      </c>
    </row>
    <row r="59" spans="1:21" ht="15" customHeight="1">
      <c r="A59" s="32" t="str">
        <f t="shared" si="54"/>
        <v/>
      </c>
      <c r="B59" s="30"/>
      <c r="C59" s="59" t="s">
        <v>143</v>
      </c>
      <c r="D59" s="21">
        <v>12</v>
      </c>
      <c r="E59" s="18"/>
      <c r="F59" s="11" t="s">
        <v>4</v>
      </c>
      <c r="G59" s="7" t="s">
        <v>15</v>
      </c>
      <c r="H59" s="4" t="s">
        <v>15</v>
      </c>
      <c r="I59" s="73" t="s">
        <v>441</v>
      </c>
      <c r="J59" s="38"/>
      <c r="K59" s="38" t="s">
        <v>276</v>
      </c>
      <c r="L59" s="39">
        <v>400</v>
      </c>
      <c r="M59" s="26"/>
      <c r="N59" s="4" t="s">
        <v>20</v>
      </c>
      <c r="O59" s="23" t="s">
        <v>7</v>
      </c>
      <c r="P59" s="9" t="str">
        <f t="shared" si="61"/>
        <v>-----</v>
      </c>
      <c r="Q59" s="75"/>
      <c r="R59" s="75"/>
      <c r="T59" s="40" t="str">
        <f t="shared" si="56"/>
        <v>Plano AnualRealizada</v>
      </c>
      <c r="U59" s="40" t="str">
        <f t="shared" si="57"/>
        <v>Plano AnualCinema</v>
      </c>
    </row>
    <row r="60" spans="1:21" ht="15" customHeight="1">
      <c r="A60" s="32" t="str">
        <f t="shared" si="54"/>
        <v/>
      </c>
      <c r="B60" s="30"/>
      <c r="C60" s="59" t="s">
        <v>143</v>
      </c>
      <c r="D60" s="21">
        <v>12</v>
      </c>
      <c r="E60" s="18"/>
      <c r="F60" s="11" t="s">
        <v>4</v>
      </c>
      <c r="G60" s="7" t="s">
        <v>34</v>
      </c>
      <c r="H60" s="4" t="s">
        <v>11</v>
      </c>
      <c r="I60" s="73" t="s">
        <v>420</v>
      </c>
      <c r="J60" s="38"/>
      <c r="K60" s="38" t="s">
        <v>276</v>
      </c>
      <c r="L60" s="39">
        <v>400</v>
      </c>
      <c r="M60" s="26"/>
      <c r="N60" s="4" t="s">
        <v>20</v>
      </c>
      <c r="O60" s="23" t="s">
        <v>7</v>
      </c>
      <c r="P60" s="9" t="str">
        <f t="shared" si="61"/>
        <v>-----</v>
      </c>
      <c r="Q60" s="75"/>
      <c r="R60" s="75"/>
      <c r="T60" s="40" t="str">
        <f t="shared" si="56"/>
        <v>Plano AnualRealizada</v>
      </c>
      <c r="U60" s="40" t="str">
        <f t="shared" si="57"/>
        <v>Plano AnualDesporto</v>
      </c>
    </row>
    <row r="61" spans="1:21" ht="15" customHeight="1">
      <c r="A61" s="32" t="str">
        <f t="shared" si="54"/>
        <v/>
      </c>
      <c r="B61" s="30"/>
      <c r="C61" s="59" t="s">
        <v>143</v>
      </c>
      <c r="D61" s="21">
        <v>13</v>
      </c>
      <c r="E61" s="18"/>
      <c r="F61" s="11" t="s">
        <v>5</v>
      </c>
      <c r="G61" s="7" t="s">
        <v>27</v>
      </c>
      <c r="H61" s="4" t="s">
        <v>14</v>
      </c>
      <c r="I61" s="73" t="s">
        <v>387</v>
      </c>
      <c r="J61" s="38"/>
      <c r="K61" s="38" t="s">
        <v>276</v>
      </c>
      <c r="L61" s="39">
        <v>400</v>
      </c>
      <c r="M61" s="26"/>
      <c r="N61" s="4" t="s">
        <v>20</v>
      </c>
      <c r="O61" s="23" t="s">
        <v>7</v>
      </c>
      <c r="P61" s="9" t="str">
        <f t="shared" si="61"/>
        <v>-----</v>
      </c>
      <c r="Q61" s="75"/>
      <c r="R61" s="75"/>
      <c r="T61" s="40" t="str">
        <f t="shared" si="56"/>
        <v>Plano AnualRealizada</v>
      </c>
      <c r="U61" s="40" t="str">
        <f t="shared" si="57"/>
        <v>Plano AnualBiblioteca</v>
      </c>
    </row>
    <row r="62" spans="1:21" ht="15" customHeight="1">
      <c r="A62" s="32" t="str">
        <f t="shared" si="54"/>
        <v/>
      </c>
      <c r="B62" s="30"/>
      <c r="C62" s="59" t="s">
        <v>143</v>
      </c>
      <c r="D62" s="21">
        <v>13</v>
      </c>
      <c r="E62" s="18" t="s">
        <v>94</v>
      </c>
      <c r="F62" s="11" t="s">
        <v>5</v>
      </c>
      <c r="G62" s="7" t="s">
        <v>347</v>
      </c>
      <c r="H62" s="4" t="s">
        <v>152</v>
      </c>
      <c r="I62" s="73" t="s">
        <v>447</v>
      </c>
      <c r="J62" s="38"/>
      <c r="K62" s="38" t="s">
        <v>276</v>
      </c>
      <c r="L62" s="39">
        <v>400</v>
      </c>
      <c r="M62" s="26"/>
      <c r="N62" s="4" t="s">
        <v>20</v>
      </c>
      <c r="O62" s="23" t="s">
        <v>7</v>
      </c>
      <c r="P62" s="9" t="str">
        <f t="shared" si="1"/>
        <v>-----</v>
      </c>
      <c r="Q62" s="75"/>
      <c r="R62" s="75"/>
      <c r="T62" s="40" t="str">
        <f t="shared" si="56"/>
        <v>Plano AnualRealizada</v>
      </c>
      <c r="U62" s="40" t="str">
        <f t="shared" si="57"/>
        <v>Plano AnualEducação</v>
      </c>
    </row>
    <row r="63" spans="1:21" ht="15" customHeight="1">
      <c r="A63" s="32" t="str">
        <f t="shared" si="54"/>
        <v/>
      </c>
      <c r="B63" s="30"/>
      <c r="C63" s="59" t="s">
        <v>143</v>
      </c>
      <c r="D63" s="21">
        <v>14</v>
      </c>
      <c r="E63" s="18"/>
      <c r="F63" s="11" t="s">
        <v>6</v>
      </c>
      <c r="G63" s="7" t="s">
        <v>27</v>
      </c>
      <c r="H63" s="4" t="s">
        <v>14</v>
      </c>
      <c r="I63" s="73" t="s">
        <v>387</v>
      </c>
      <c r="J63" s="38"/>
      <c r="K63" s="38" t="s">
        <v>276</v>
      </c>
      <c r="L63" s="39">
        <v>35</v>
      </c>
      <c r="M63" s="26"/>
      <c r="N63" s="4" t="s">
        <v>20</v>
      </c>
      <c r="O63" s="23" t="s">
        <v>7</v>
      </c>
      <c r="P63" s="9" t="str">
        <f t="shared" ref="P63:P65" si="62">IF(O63="Cancelada","Inserir o motivo",IF(O63="Alterada","Inserir o motivo",IF(O63="Definida","situação a alterar",IF(O63="","",IF(O63="Por definir","sem data marcada",IF(O63="Realizada","-----"))))))</f>
        <v>-----</v>
      </c>
      <c r="Q63" s="75"/>
      <c r="R63" s="75"/>
      <c r="T63" s="40" t="str">
        <f t="shared" si="56"/>
        <v>Plano AnualRealizada</v>
      </c>
      <c r="U63" s="40" t="str">
        <f t="shared" si="57"/>
        <v>Plano AnualBiblioteca</v>
      </c>
    </row>
    <row r="64" spans="1:21" ht="15" customHeight="1">
      <c r="A64" s="32" t="str">
        <f t="shared" si="54"/>
        <v/>
      </c>
      <c r="B64" s="30"/>
      <c r="C64" s="59" t="s">
        <v>143</v>
      </c>
      <c r="D64" s="21">
        <v>15</v>
      </c>
      <c r="E64" s="18"/>
      <c r="F64" s="11" t="s">
        <v>0</v>
      </c>
      <c r="G64" s="7" t="s">
        <v>336</v>
      </c>
      <c r="H64" s="4" t="s">
        <v>14</v>
      </c>
      <c r="I64" s="73" t="s">
        <v>387</v>
      </c>
      <c r="J64" s="38"/>
      <c r="K64" s="38" t="s">
        <v>276</v>
      </c>
      <c r="L64" s="39">
        <v>35</v>
      </c>
      <c r="M64" s="26"/>
      <c r="N64" s="4" t="s">
        <v>20</v>
      </c>
      <c r="O64" s="23" t="s">
        <v>7</v>
      </c>
      <c r="P64" s="9" t="str">
        <f t="shared" si="62"/>
        <v>-----</v>
      </c>
      <c r="Q64" s="75"/>
      <c r="R64" s="75"/>
      <c r="T64" s="40" t="str">
        <f t="shared" si="56"/>
        <v>Plano AnualRealizada</v>
      </c>
      <c r="U64" s="40" t="str">
        <f t="shared" si="57"/>
        <v>Plano AnualBiblioteca</v>
      </c>
    </row>
    <row r="65" spans="1:21" ht="15" customHeight="1">
      <c r="A65" s="32" t="str">
        <f t="shared" si="54"/>
        <v/>
      </c>
      <c r="B65" s="30"/>
      <c r="C65" s="59" t="s">
        <v>143</v>
      </c>
      <c r="D65" s="21">
        <v>15</v>
      </c>
      <c r="E65" s="18"/>
      <c r="F65" s="11" t="s">
        <v>0</v>
      </c>
      <c r="G65" s="7" t="s">
        <v>337</v>
      </c>
      <c r="H65" s="4" t="s">
        <v>14</v>
      </c>
      <c r="I65" s="73" t="s">
        <v>388</v>
      </c>
      <c r="J65" s="38"/>
      <c r="K65" s="38" t="s">
        <v>276</v>
      </c>
      <c r="L65" s="39">
        <v>35</v>
      </c>
      <c r="M65" s="26"/>
      <c r="N65" s="4" t="s">
        <v>20</v>
      </c>
      <c r="O65" s="23" t="s">
        <v>7</v>
      </c>
      <c r="P65" s="9" t="str">
        <f t="shared" si="62"/>
        <v>-----</v>
      </c>
      <c r="Q65" s="75"/>
      <c r="R65" s="75"/>
      <c r="T65" s="40" t="str">
        <f t="shared" si="56"/>
        <v>Plano AnualRealizada</v>
      </c>
      <c r="U65" s="40" t="str">
        <f t="shared" si="57"/>
        <v>Plano AnualBiblioteca</v>
      </c>
    </row>
    <row r="66" spans="1:21" ht="15" customHeight="1">
      <c r="A66" s="32" t="str">
        <f t="shared" si="54"/>
        <v/>
      </c>
      <c r="B66" s="30"/>
      <c r="C66" s="59" t="s">
        <v>143</v>
      </c>
      <c r="D66" s="21">
        <v>15</v>
      </c>
      <c r="E66" s="18"/>
      <c r="F66" s="11" t="s">
        <v>0</v>
      </c>
      <c r="G66" s="7" t="s">
        <v>34</v>
      </c>
      <c r="H66" s="4" t="s">
        <v>11</v>
      </c>
      <c r="I66" s="73" t="s">
        <v>420</v>
      </c>
      <c r="J66" s="38"/>
      <c r="K66" s="38" t="s">
        <v>276</v>
      </c>
      <c r="L66" s="39">
        <v>35</v>
      </c>
      <c r="M66" s="26"/>
      <c r="N66" s="4" t="s">
        <v>20</v>
      </c>
      <c r="O66" s="23" t="s">
        <v>7</v>
      </c>
      <c r="P66" s="9" t="str">
        <f t="shared" si="1"/>
        <v>-----</v>
      </c>
      <c r="Q66" s="75"/>
      <c r="R66" s="75"/>
      <c r="T66" s="40" t="str">
        <f t="shared" si="56"/>
        <v>Plano AnualRealizada</v>
      </c>
      <c r="U66" s="40" t="str">
        <f t="shared" si="57"/>
        <v>Plano AnualDesporto</v>
      </c>
    </row>
    <row r="67" spans="1:21" ht="15" customHeight="1">
      <c r="A67" s="32" t="str">
        <f t="shared" ref="A67" si="63">IF(B67="","",)</f>
        <v/>
      </c>
      <c r="B67" s="30"/>
      <c r="C67" s="59" t="s">
        <v>143</v>
      </c>
      <c r="D67" s="21">
        <v>16</v>
      </c>
      <c r="E67" s="18"/>
      <c r="F67" s="11" t="s">
        <v>1</v>
      </c>
      <c r="G67" s="7" t="s">
        <v>189</v>
      </c>
      <c r="H67" s="4" t="s">
        <v>18</v>
      </c>
      <c r="I67" s="73" t="s">
        <v>425</v>
      </c>
      <c r="J67" s="38"/>
      <c r="K67" s="38" t="s">
        <v>276</v>
      </c>
      <c r="L67" s="39">
        <v>100</v>
      </c>
      <c r="M67" s="26"/>
      <c r="N67" s="4" t="s">
        <v>20</v>
      </c>
      <c r="O67" s="23" t="s">
        <v>7</v>
      </c>
      <c r="P67" s="9" t="str">
        <f t="shared" ref="P67" si="64">IF(O67="Cancelada","Inserir o motivo",IF(O67="Alterada","Inserir o motivo",IF(O67="Definida","situação a alterar",IF(O67="","",IF(O67="Por definir","sem data marcada",IF(O67="Realizada","-----"))))))</f>
        <v>-----</v>
      </c>
      <c r="Q67" s="75"/>
      <c r="R67" s="75"/>
      <c r="T67" s="40" t="str">
        <f t="shared" ref="T67" si="65">CONCATENATE(N67,O67)</f>
        <v>Plano AnualRealizada</v>
      </c>
      <c r="U67" s="40" t="str">
        <f t="shared" ref="U67" si="66">CONCATENATE(N67,H67)</f>
        <v>Plano AnualDiv. Externo</v>
      </c>
    </row>
    <row r="68" spans="1:21" ht="15" customHeight="1">
      <c r="A68" s="32" t="str">
        <f t="shared" si="54"/>
        <v/>
      </c>
      <c r="B68" s="30"/>
      <c r="C68" s="59" t="s">
        <v>143</v>
      </c>
      <c r="D68" s="21">
        <v>16</v>
      </c>
      <c r="E68" s="18"/>
      <c r="F68" s="11" t="s">
        <v>1</v>
      </c>
      <c r="G68" s="7" t="s">
        <v>15</v>
      </c>
      <c r="H68" s="4" t="s">
        <v>15</v>
      </c>
      <c r="I68" s="73" t="s">
        <v>441</v>
      </c>
      <c r="J68" s="38"/>
      <c r="K68" s="38" t="s">
        <v>276</v>
      </c>
      <c r="L68" s="39">
        <v>100</v>
      </c>
      <c r="M68" s="26"/>
      <c r="N68" s="4" t="s">
        <v>20</v>
      </c>
      <c r="O68" s="23" t="s">
        <v>7</v>
      </c>
      <c r="P68" s="9" t="str">
        <f t="shared" si="1"/>
        <v>-----</v>
      </c>
      <c r="Q68" s="75"/>
      <c r="R68" s="75"/>
      <c r="T68" s="40" t="str">
        <f t="shared" si="56"/>
        <v>Plano AnualRealizada</v>
      </c>
      <c r="U68" s="40" t="str">
        <f t="shared" si="57"/>
        <v>Plano AnualCinema</v>
      </c>
    </row>
    <row r="69" spans="1:21" ht="15" customHeight="1">
      <c r="A69" s="32" t="str">
        <f t="shared" si="26"/>
        <v/>
      </c>
      <c r="B69" s="30"/>
      <c r="C69" s="59" t="s">
        <v>143</v>
      </c>
      <c r="D69" s="21">
        <v>17</v>
      </c>
      <c r="E69" s="18"/>
      <c r="F69" s="11" t="s">
        <v>2</v>
      </c>
      <c r="G69" s="7"/>
      <c r="H69" s="4"/>
      <c r="I69" s="73"/>
      <c r="J69" s="38"/>
      <c r="K69" s="38" t="s">
        <v>276</v>
      </c>
      <c r="L69" s="39">
        <v>500</v>
      </c>
      <c r="M69" s="26"/>
      <c r="N69" s="4"/>
      <c r="O69" s="23"/>
      <c r="P69" s="9" t="str">
        <f t="shared" si="1"/>
        <v/>
      </c>
      <c r="Q69" s="75"/>
      <c r="R69" s="75"/>
      <c r="T69" s="40" t="str">
        <f t="shared" si="27"/>
        <v/>
      </c>
      <c r="U69" s="40" t="str">
        <f t="shared" si="28"/>
        <v/>
      </c>
    </row>
    <row r="70" spans="1:21" ht="15" customHeight="1">
      <c r="A70" s="32" t="str">
        <f t="shared" si="26"/>
        <v/>
      </c>
      <c r="B70" s="30"/>
      <c r="C70" s="59" t="s">
        <v>143</v>
      </c>
      <c r="D70" s="21">
        <v>18</v>
      </c>
      <c r="E70" s="18"/>
      <c r="F70" s="11" t="s">
        <v>3</v>
      </c>
      <c r="G70" s="7" t="s">
        <v>15</v>
      </c>
      <c r="H70" s="4" t="s">
        <v>15</v>
      </c>
      <c r="I70" s="73" t="s">
        <v>441</v>
      </c>
      <c r="J70" s="38"/>
      <c r="K70" s="38" t="s">
        <v>276</v>
      </c>
      <c r="L70" s="39">
        <v>35</v>
      </c>
      <c r="M70" s="26"/>
      <c r="N70" s="4" t="s">
        <v>20</v>
      </c>
      <c r="O70" s="23" t="s">
        <v>7</v>
      </c>
      <c r="P70" s="9" t="str">
        <f t="shared" si="1"/>
        <v>-----</v>
      </c>
      <c r="Q70" s="75"/>
      <c r="R70" s="75"/>
      <c r="T70" s="40" t="str">
        <f t="shared" si="27"/>
        <v>Plano AnualRealizada</v>
      </c>
      <c r="U70" s="40" t="str">
        <f t="shared" si="28"/>
        <v>Plano AnualCinema</v>
      </c>
    </row>
    <row r="71" spans="1:21" ht="15" customHeight="1">
      <c r="A71" s="32" t="str">
        <f t="shared" ref="A71:A79" si="67">IF(B71="","",)</f>
        <v/>
      </c>
      <c r="B71" s="30"/>
      <c r="C71" s="59" t="s">
        <v>143</v>
      </c>
      <c r="D71" s="21">
        <v>18</v>
      </c>
      <c r="E71" s="18"/>
      <c r="F71" s="11" t="s">
        <v>3</v>
      </c>
      <c r="G71" s="7" t="s">
        <v>527</v>
      </c>
      <c r="H71" s="4" t="s">
        <v>13</v>
      </c>
      <c r="I71" s="73" t="s">
        <v>414</v>
      </c>
      <c r="J71" s="38"/>
      <c r="K71" s="38" t="s">
        <v>276</v>
      </c>
      <c r="L71" s="39">
        <v>35</v>
      </c>
      <c r="M71" s="26"/>
      <c r="N71" s="4" t="s">
        <v>20</v>
      </c>
      <c r="O71" s="23" t="s">
        <v>7</v>
      </c>
      <c r="P71" s="9" t="str">
        <f t="shared" ref="P71" si="68">IF(O71="Cancelada","Inserir o motivo",IF(O71="Alterada","Inserir o motivo",IF(O71="Definida","situação a alterar",IF(O71="","",IF(O71="Por definir","sem data marcada",IF(O71="Realizada","-----"))))))</f>
        <v>-----</v>
      </c>
      <c r="Q71" s="75"/>
      <c r="R71" s="75"/>
      <c r="T71" s="40" t="str">
        <f t="shared" ref="T71:T79" si="69">CONCATENATE(N71,O71)</f>
        <v>Plano AnualRealizada</v>
      </c>
      <c r="U71" s="40" t="str">
        <f t="shared" ref="U71:U79" si="70">CONCATENATE(N71,H71)</f>
        <v>Plano AnualMuseu</v>
      </c>
    </row>
    <row r="72" spans="1:21" ht="15" customHeight="1">
      <c r="A72" s="32" t="str">
        <f t="shared" si="67"/>
        <v/>
      </c>
      <c r="B72" s="30"/>
      <c r="C72" s="59" t="s">
        <v>143</v>
      </c>
      <c r="D72" s="21">
        <v>18</v>
      </c>
      <c r="E72" s="18"/>
      <c r="F72" s="11" t="s">
        <v>3</v>
      </c>
      <c r="G72" s="7" t="s">
        <v>390</v>
      </c>
      <c r="H72" s="4" t="s">
        <v>12</v>
      </c>
      <c r="I72" s="73" t="s">
        <v>412</v>
      </c>
      <c r="J72" s="38"/>
      <c r="K72" s="38" t="s">
        <v>276</v>
      </c>
      <c r="L72" s="39">
        <v>35</v>
      </c>
      <c r="M72" s="26"/>
      <c r="N72" s="4" t="s">
        <v>20</v>
      </c>
      <c r="O72" s="23" t="s">
        <v>7</v>
      </c>
      <c r="P72" s="9" t="str">
        <f t="shared" si="1"/>
        <v>-----</v>
      </c>
      <c r="Q72" s="75"/>
      <c r="R72" s="75"/>
      <c r="T72" s="40" t="str">
        <f t="shared" si="69"/>
        <v>Plano AnualRealizada</v>
      </c>
      <c r="U72" s="40" t="str">
        <f t="shared" si="70"/>
        <v>Plano AnualTurismo</v>
      </c>
    </row>
    <row r="73" spans="1:21" ht="15" customHeight="1">
      <c r="A73" s="32" t="str">
        <f t="shared" si="67"/>
        <v/>
      </c>
      <c r="B73" s="30"/>
      <c r="C73" s="59" t="s">
        <v>143</v>
      </c>
      <c r="D73" s="21">
        <v>18</v>
      </c>
      <c r="E73" s="18" t="s">
        <v>96</v>
      </c>
      <c r="F73" s="11" t="s">
        <v>3</v>
      </c>
      <c r="G73" s="7" t="s">
        <v>389</v>
      </c>
      <c r="H73" s="4" t="s">
        <v>12</v>
      </c>
      <c r="I73" s="73" t="s">
        <v>442</v>
      </c>
      <c r="J73" s="38"/>
      <c r="K73" s="38" t="s">
        <v>276</v>
      </c>
      <c r="L73" s="39">
        <v>250</v>
      </c>
      <c r="M73" s="26"/>
      <c r="N73" s="4" t="s">
        <v>20</v>
      </c>
      <c r="O73" s="23" t="s">
        <v>7</v>
      </c>
      <c r="P73" s="9" t="str">
        <f t="shared" ref="P73:P76" si="71">IF(O73="Cancelada","Inserir o motivo",IF(O73="Alterada","Inserir o motivo",IF(O73="Definida","situação a alterar",IF(O73="","",IF(O73="Por definir","sem data marcada",IF(O73="Realizada","-----"))))))</f>
        <v>-----</v>
      </c>
      <c r="Q73" s="75"/>
      <c r="R73" s="75"/>
      <c r="T73" s="40" t="str">
        <f t="shared" si="69"/>
        <v>Plano AnualRealizada</v>
      </c>
      <c r="U73" s="40" t="str">
        <f t="shared" si="70"/>
        <v>Plano AnualTurismo</v>
      </c>
    </row>
    <row r="74" spans="1:21" ht="15" customHeight="1">
      <c r="A74" s="32" t="str">
        <f t="shared" si="67"/>
        <v/>
      </c>
      <c r="B74" s="30"/>
      <c r="C74" s="59" t="s">
        <v>143</v>
      </c>
      <c r="D74" s="21">
        <v>18</v>
      </c>
      <c r="E74" s="18" t="s">
        <v>96</v>
      </c>
      <c r="F74" s="11" t="s">
        <v>3</v>
      </c>
      <c r="G74" s="7" t="s">
        <v>267</v>
      </c>
      <c r="H74" s="4" t="s">
        <v>18</v>
      </c>
      <c r="I74" s="73" t="s">
        <v>418</v>
      </c>
      <c r="J74" s="38"/>
      <c r="K74" s="38" t="s">
        <v>276</v>
      </c>
      <c r="L74" s="39">
        <v>250</v>
      </c>
      <c r="M74" s="26"/>
      <c r="N74" s="4" t="s">
        <v>20</v>
      </c>
      <c r="O74" s="23" t="s">
        <v>7</v>
      </c>
      <c r="P74" s="9" t="str">
        <f t="shared" si="71"/>
        <v>-----</v>
      </c>
      <c r="Q74" s="75"/>
      <c r="R74" s="75"/>
      <c r="T74" s="40" t="str">
        <f t="shared" si="69"/>
        <v>Plano AnualRealizada</v>
      </c>
      <c r="U74" s="40" t="str">
        <f t="shared" si="70"/>
        <v>Plano AnualDiv. Externo</v>
      </c>
    </row>
    <row r="75" spans="1:21" ht="15" customHeight="1">
      <c r="A75" s="32" t="str">
        <f t="shared" si="67"/>
        <v/>
      </c>
      <c r="B75" s="30"/>
      <c r="C75" s="59" t="s">
        <v>143</v>
      </c>
      <c r="D75" s="21">
        <v>19</v>
      </c>
      <c r="E75" s="18"/>
      <c r="F75" s="11" t="s">
        <v>4</v>
      </c>
      <c r="G75" s="7"/>
      <c r="H75" s="4"/>
      <c r="I75" s="73"/>
      <c r="J75" s="38"/>
      <c r="K75" s="38" t="s">
        <v>276</v>
      </c>
      <c r="L75" s="39">
        <v>250</v>
      </c>
      <c r="M75" s="26"/>
      <c r="N75" s="4"/>
      <c r="O75" s="23"/>
      <c r="P75" s="9" t="str">
        <f t="shared" si="71"/>
        <v/>
      </c>
      <c r="Q75" s="75"/>
      <c r="R75" s="75"/>
      <c r="T75" s="40" t="str">
        <f t="shared" si="69"/>
        <v/>
      </c>
      <c r="U75" s="40" t="str">
        <f t="shared" si="70"/>
        <v/>
      </c>
    </row>
    <row r="76" spans="1:21" ht="15" customHeight="1">
      <c r="A76" s="32" t="str">
        <f t="shared" si="67"/>
        <v/>
      </c>
      <c r="B76" s="30"/>
      <c r="C76" s="59" t="s">
        <v>143</v>
      </c>
      <c r="D76" s="21">
        <v>20</v>
      </c>
      <c r="E76" s="18"/>
      <c r="F76" s="11" t="s">
        <v>5</v>
      </c>
      <c r="G76" s="7" t="s">
        <v>27</v>
      </c>
      <c r="H76" s="4" t="s">
        <v>14</v>
      </c>
      <c r="I76" s="73" t="s">
        <v>387</v>
      </c>
      <c r="J76" s="38"/>
      <c r="K76" s="38" t="s">
        <v>276</v>
      </c>
      <c r="L76" s="39">
        <v>250</v>
      </c>
      <c r="M76" s="26"/>
      <c r="N76" s="4" t="s">
        <v>20</v>
      </c>
      <c r="O76" s="23" t="s">
        <v>7</v>
      </c>
      <c r="P76" s="9" t="str">
        <f t="shared" si="71"/>
        <v>-----</v>
      </c>
      <c r="Q76" s="75"/>
      <c r="R76" s="75"/>
      <c r="T76" s="40" t="str">
        <f t="shared" si="69"/>
        <v>Plano AnualRealizada</v>
      </c>
      <c r="U76" s="40" t="str">
        <f t="shared" si="70"/>
        <v>Plano AnualBiblioteca</v>
      </c>
    </row>
    <row r="77" spans="1:21" ht="15" customHeight="1">
      <c r="A77" s="32" t="str">
        <f t="shared" si="67"/>
        <v/>
      </c>
      <c r="B77" s="30"/>
      <c r="C77" s="59" t="s">
        <v>143</v>
      </c>
      <c r="D77" s="21">
        <v>21</v>
      </c>
      <c r="E77" s="18"/>
      <c r="F77" s="11" t="s">
        <v>6</v>
      </c>
      <c r="G77" s="7" t="s">
        <v>27</v>
      </c>
      <c r="H77" s="4" t="s">
        <v>14</v>
      </c>
      <c r="I77" s="73" t="s">
        <v>387</v>
      </c>
      <c r="J77" s="38"/>
      <c r="K77" s="38" t="s">
        <v>276</v>
      </c>
      <c r="L77" s="39">
        <v>35</v>
      </c>
      <c r="M77" s="26"/>
      <c r="N77" s="4" t="s">
        <v>20</v>
      </c>
      <c r="O77" s="23" t="s">
        <v>7</v>
      </c>
      <c r="P77" s="9" t="str">
        <f t="shared" ref="P77" si="72">IF(O77="Cancelada","Inserir o motivo",IF(O77="Alterada","Inserir o motivo",IF(O77="Definida","situação a alterar",IF(O77="","",IF(O77="Por definir","sem data marcada",IF(O77="Realizada","-----"))))))</f>
        <v>-----</v>
      </c>
      <c r="Q77" s="75"/>
      <c r="R77" s="75"/>
      <c r="T77" s="40" t="str">
        <f t="shared" si="69"/>
        <v>Plano AnualRealizada</v>
      </c>
      <c r="U77" s="40" t="str">
        <f t="shared" si="70"/>
        <v>Plano AnualBiblioteca</v>
      </c>
    </row>
    <row r="78" spans="1:21" ht="15" customHeight="1">
      <c r="A78" s="32" t="str">
        <f t="shared" si="67"/>
        <v/>
      </c>
      <c r="B78" s="30"/>
      <c r="C78" s="59" t="s">
        <v>143</v>
      </c>
      <c r="D78" s="21">
        <v>22</v>
      </c>
      <c r="E78" s="18"/>
      <c r="F78" s="11" t="s">
        <v>0</v>
      </c>
      <c r="G78" s="7" t="s">
        <v>336</v>
      </c>
      <c r="H78" s="4" t="s">
        <v>14</v>
      </c>
      <c r="I78" s="73" t="s">
        <v>387</v>
      </c>
      <c r="J78" s="38"/>
      <c r="K78" s="38" t="s">
        <v>276</v>
      </c>
      <c r="L78" s="39">
        <v>35</v>
      </c>
      <c r="M78" s="26"/>
      <c r="N78" s="4" t="s">
        <v>20</v>
      </c>
      <c r="O78" s="23" t="s">
        <v>7</v>
      </c>
      <c r="P78" s="9" t="str">
        <f t="shared" ref="P78" si="73">IF(O78="Cancelada","Inserir o motivo",IF(O78="Alterada","Inserir o motivo",IF(O78="Definida","situação a alterar",IF(O78="","",IF(O78="Por definir","sem data marcada",IF(O78="Realizada","-----"))))))</f>
        <v>-----</v>
      </c>
      <c r="Q78" s="75"/>
      <c r="R78" s="75"/>
      <c r="T78" s="40" t="str">
        <f t="shared" si="69"/>
        <v>Plano AnualRealizada</v>
      </c>
      <c r="U78" s="40" t="str">
        <f t="shared" si="70"/>
        <v>Plano AnualBiblioteca</v>
      </c>
    </row>
    <row r="79" spans="1:21" ht="15" customHeight="1">
      <c r="A79" s="32" t="str">
        <f t="shared" si="67"/>
        <v/>
      </c>
      <c r="B79" s="30"/>
      <c r="C79" s="59" t="s">
        <v>143</v>
      </c>
      <c r="D79" s="21">
        <v>23</v>
      </c>
      <c r="E79" s="18"/>
      <c r="F79" s="11" t="s">
        <v>1</v>
      </c>
      <c r="G79" s="7"/>
      <c r="H79" s="4"/>
      <c r="I79" s="73"/>
      <c r="J79" s="38"/>
      <c r="K79" s="38" t="s">
        <v>276</v>
      </c>
      <c r="L79" s="39">
        <v>35</v>
      </c>
      <c r="M79" s="26"/>
      <c r="N79" s="4"/>
      <c r="O79" s="23"/>
      <c r="P79" s="9" t="str">
        <f t="shared" si="1"/>
        <v/>
      </c>
      <c r="Q79" s="75"/>
      <c r="R79" s="75"/>
      <c r="T79" s="40" t="str">
        <f t="shared" si="69"/>
        <v/>
      </c>
      <c r="U79" s="40" t="str">
        <f t="shared" si="70"/>
        <v/>
      </c>
    </row>
    <row r="80" spans="1:21" ht="15" customHeight="1">
      <c r="A80" s="32" t="str">
        <f t="shared" si="26"/>
        <v/>
      </c>
      <c r="B80" s="30"/>
      <c r="C80" s="59" t="s">
        <v>143</v>
      </c>
      <c r="D80" s="21">
        <v>24</v>
      </c>
      <c r="E80" s="18"/>
      <c r="F80" s="11" t="s">
        <v>2</v>
      </c>
      <c r="G80" s="7"/>
      <c r="H80" s="4"/>
      <c r="I80" s="73"/>
      <c r="J80" s="38"/>
      <c r="K80" s="38" t="s">
        <v>276</v>
      </c>
      <c r="L80" s="39">
        <v>500</v>
      </c>
      <c r="M80" s="26"/>
      <c r="N80" s="4"/>
      <c r="O80" s="23"/>
      <c r="P80" s="9" t="str">
        <f t="shared" si="1"/>
        <v/>
      </c>
      <c r="Q80" s="75"/>
      <c r="R80" s="75"/>
      <c r="T80" s="40" t="str">
        <f t="shared" si="27"/>
        <v/>
      </c>
      <c r="U80" s="40" t="str">
        <f t="shared" si="28"/>
        <v/>
      </c>
    </row>
    <row r="81" spans="1:21" ht="15" customHeight="1">
      <c r="A81" s="32" t="str">
        <f>IF(B81="","",)</f>
        <v/>
      </c>
      <c r="B81" s="30"/>
      <c r="C81" s="59" t="s">
        <v>143</v>
      </c>
      <c r="D81" s="21">
        <v>24</v>
      </c>
      <c r="E81" s="18" t="s">
        <v>101</v>
      </c>
      <c r="F81" s="11" t="s">
        <v>2</v>
      </c>
      <c r="G81" s="7" t="s">
        <v>182</v>
      </c>
      <c r="H81" s="4" t="s">
        <v>153</v>
      </c>
      <c r="I81" s="73" t="s">
        <v>418</v>
      </c>
      <c r="J81" s="38"/>
      <c r="K81" s="38" t="s">
        <v>276</v>
      </c>
      <c r="L81" s="39">
        <v>35</v>
      </c>
      <c r="M81" s="26"/>
      <c r="N81" s="4" t="s">
        <v>20</v>
      </c>
      <c r="O81" s="23" t="s">
        <v>7</v>
      </c>
      <c r="P81" s="9" t="str">
        <f t="shared" ref="P81" si="74">IF(O81="Cancelada","Inserir o motivo",IF(O81="Alterada","Inserir o motivo",IF(O81="Definida","situação a alterar",IF(O81="","",IF(O81="Por definir","sem data marcada",IF(O81="Realizada","-----"))))))</f>
        <v>-----</v>
      </c>
      <c r="Q81" s="75"/>
      <c r="R81" s="75"/>
      <c r="T81" s="40" t="str">
        <f>CONCATENATE(N81,O81)</f>
        <v>Plano AnualRealizada</v>
      </c>
      <c r="U81" s="40" t="str">
        <f>CONCATENATE(N81,H81)</f>
        <v>Plano AnualCultura</v>
      </c>
    </row>
    <row r="82" spans="1:21" ht="15" customHeight="1">
      <c r="A82" s="32" t="str">
        <f>IF(B82="","",)</f>
        <v/>
      </c>
      <c r="B82" s="30"/>
      <c r="C82" s="59" t="s">
        <v>143</v>
      </c>
      <c r="D82" s="21">
        <v>25</v>
      </c>
      <c r="E82" s="18"/>
      <c r="F82" s="11" t="s">
        <v>3</v>
      </c>
      <c r="G82" s="7"/>
      <c r="H82" s="4"/>
      <c r="I82" s="73"/>
      <c r="J82" s="38"/>
      <c r="K82" s="38" t="s">
        <v>276</v>
      </c>
      <c r="L82" s="39">
        <v>35</v>
      </c>
      <c r="M82" s="26"/>
      <c r="N82" s="4"/>
      <c r="O82" s="23"/>
      <c r="P82" s="9" t="str">
        <f t="shared" ref="P82" si="75">IF(O82="Cancelada","Inserir o motivo",IF(O82="Alterada","Inserir o motivo",IF(O82="Definida","situação a alterar",IF(O82="","",IF(O82="Por definir","sem data marcada",IF(O82="Realizada","-----"))))))</f>
        <v/>
      </c>
      <c r="Q82" s="75"/>
      <c r="R82" s="75"/>
      <c r="T82" s="40" t="str">
        <f>CONCATENATE(N82,O82)</f>
        <v/>
      </c>
      <c r="U82" s="40" t="str">
        <f>CONCATENATE(N82,H82)</f>
        <v/>
      </c>
    </row>
    <row r="83" spans="1:21" ht="15" customHeight="1">
      <c r="A83" s="32" t="str">
        <f>IF(B83="","",)</f>
        <v/>
      </c>
      <c r="B83" s="30"/>
      <c r="C83" s="59" t="s">
        <v>143</v>
      </c>
      <c r="D83" s="21">
        <v>25</v>
      </c>
      <c r="E83" s="18" t="s">
        <v>101</v>
      </c>
      <c r="F83" s="11" t="s">
        <v>3</v>
      </c>
      <c r="G83" s="7" t="s">
        <v>642</v>
      </c>
      <c r="H83" s="4" t="s">
        <v>18</v>
      </c>
      <c r="I83" s="73" t="s">
        <v>418</v>
      </c>
      <c r="J83" s="38"/>
      <c r="K83" s="38" t="s">
        <v>276</v>
      </c>
      <c r="L83" s="39">
        <v>35</v>
      </c>
      <c r="M83" s="26"/>
      <c r="N83" s="4" t="s">
        <v>20</v>
      </c>
      <c r="O83" s="23" t="s">
        <v>8</v>
      </c>
      <c r="P83" s="9" t="s">
        <v>30</v>
      </c>
      <c r="Q83" s="75"/>
      <c r="R83" s="75"/>
      <c r="T83" s="40" t="str">
        <f>CONCATENATE(N83,O83)</f>
        <v>Plano AnualCancelada</v>
      </c>
      <c r="U83" s="40" t="str">
        <f>CONCATENATE(N83,H83)</f>
        <v>Plano AnualDiv. Externo</v>
      </c>
    </row>
    <row r="84" spans="1:21" ht="15" customHeight="1">
      <c r="A84" s="32" t="str">
        <f>IF(B84="","",)</f>
        <v/>
      </c>
      <c r="B84" s="30"/>
      <c r="C84" s="59" t="s">
        <v>143</v>
      </c>
      <c r="D84" s="21">
        <v>25</v>
      </c>
      <c r="E84" s="18" t="s">
        <v>101</v>
      </c>
      <c r="F84" s="11" t="s">
        <v>3</v>
      </c>
      <c r="G84" s="7" t="s">
        <v>267</v>
      </c>
      <c r="H84" s="4" t="s">
        <v>11</v>
      </c>
      <c r="I84" s="73" t="s">
        <v>418</v>
      </c>
      <c r="J84" s="38"/>
      <c r="K84" s="38" t="s">
        <v>276</v>
      </c>
      <c r="L84" s="39">
        <v>35</v>
      </c>
      <c r="M84" s="26"/>
      <c r="N84" s="4" t="s">
        <v>20</v>
      </c>
      <c r="O84" s="23" t="s">
        <v>7</v>
      </c>
      <c r="P84" s="9" t="str">
        <f t="shared" si="1"/>
        <v>-----</v>
      </c>
      <c r="Q84" s="75"/>
      <c r="R84" s="75"/>
      <c r="T84" s="40" t="str">
        <f>CONCATENATE(N84,O84)</f>
        <v>Plano AnualRealizada</v>
      </c>
      <c r="U84" s="40" t="str">
        <f>CONCATENATE(N84,H84)</f>
        <v>Plano AnualDesporto</v>
      </c>
    </row>
    <row r="85" spans="1:21" ht="15" customHeight="1">
      <c r="A85" s="32" t="str">
        <f t="shared" si="26"/>
        <v/>
      </c>
      <c r="B85" s="30"/>
      <c r="C85" s="59" t="s">
        <v>143</v>
      </c>
      <c r="D85" s="21">
        <v>26</v>
      </c>
      <c r="E85" s="18"/>
      <c r="F85" s="11" t="s">
        <v>4</v>
      </c>
      <c r="G85" s="7" t="s">
        <v>15</v>
      </c>
      <c r="H85" s="4" t="s">
        <v>15</v>
      </c>
      <c r="I85" s="73" t="s">
        <v>441</v>
      </c>
      <c r="J85" s="38"/>
      <c r="K85" s="38" t="s">
        <v>276</v>
      </c>
      <c r="L85" s="39">
        <v>500</v>
      </c>
      <c r="M85" s="26"/>
      <c r="N85" s="4" t="s">
        <v>20</v>
      </c>
      <c r="O85" s="23" t="s">
        <v>7</v>
      </c>
      <c r="P85" s="9" t="str">
        <f t="shared" si="1"/>
        <v>-----</v>
      </c>
      <c r="Q85" s="75"/>
      <c r="R85" s="75"/>
      <c r="T85" s="40" t="str">
        <f t="shared" si="27"/>
        <v>Plano AnualRealizada</v>
      </c>
      <c r="U85" s="40" t="str">
        <f t="shared" si="28"/>
        <v>Plano AnualCinema</v>
      </c>
    </row>
    <row r="86" spans="1:21" ht="15" customHeight="1">
      <c r="A86" s="32" t="str">
        <f t="shared" ref="A86:A90" si="76">IF(B86="","",)</f>
        <v/>
      </c>
      <c r="B86" s="30"/>
      <c r="C86" s="59" t="s">
        <v>143</v>
      </c>
      <c r="D86" s="21">
        <v>26</v>
      </c>
      <c r="E86" s="18"/>
      <c r="F86" s="11" t="s">
        <v>4</v>
      </c>
      <c r="G86" s="7" t="s">
        <v>34</v>
      </c>
      <c r="H86" s="4" t="s">
        <v>11</v>
      </c>
      <c r="I86" s="73" t="s">
        <v>420</v>
      </c>
      <c r="J86" s="38"/>
      <c r="K86" s="38" t="s">
        <v>276</v>
      </c>
      <c r="L86" s="39">
        <v>35</v>
      </c>
      <c r="M86" s="26"/>
      <c r="N86" s="4" t="s">
        <v>20</v>
      </c>
      <c r="O86" s="23" t="s">
        <v>7</v>
      </c>
      <c r="P86" s="9" t="str">
        <f t="shared" ref="P86:P89" si="77">IF(O86="Cancelada","Inserir o motivo",IF(O86="Alterada","Inserir o motivo",IF(O86="Definida","situação a alterar",IF(O86="","",IF(O86="Por definir","sem data marcada",IF(O86="Realizada","-----"))))))</f>
        <v>-----</v>
      </c>
      <c r="Q86" s="75"/>
      <c r="R86" s="75"/>
      <c r="T86" s="40" t="str">
        <f t="shared" ref="T86:T90" si="78">CONCATENATE(N86,O86)</f>
        <v>Plano AnualRealizada</v>
      </c>
      <c r="U86" s="40" t="str">
        <f t="shared" ref="U86:U90" si="79">CONCATENATE(N86,H86)</f>
        <v>Plano AnualDesporto</v>
      </c>
    </row>
    <row r="87" spans="1:21" ht="15" customHeight="1">
      <c r="A87" s="32" t="str">
        <f t="shared" si="76"/>
        <v/>
      </c>
      <c r="B87" s="30"/>
      <c r="C87" s="59" t="s">
        <v>143</v>
      </c>
      <c r="D87" s="21">
        <v>27</v>
      </c>
      <c r="E87" s="18"/>
      <c r="F87" s="11" t="s">
        <v>5</v>
      </c>
      <c r="G87" s="7" t="s">
        <v>27</v>
      </c>
      <c r="H87" s="4" t="s">
        <v>14</v>
      </c>
      <c r="I87" s="73" t="s">
        <v>387</v>
      </c>
      <c r="J87" s="38"/>
      <c r="K87" s="38" t="s">
        <v>276</v>
      </c>
      <c r="L87" s="39">
        <v>35</v>
      </c>
      <c r="M87" s="26"/>
      <c r="N87" s="4" t="s">
        <v>20</v>
      </c>
      <c r="O87" s="23" t="s">
        <v>7</v>
      </c>
      <c r="P87" s="9" t="str">
        <f t="shared" si="77"/>
        <v>-----</v>
      </c>
      <c r="Q87" s="75"/>
      <c r="R87" s="75"/>
      <c r="T87" s="40" t="str">
        <f t="shared" si="78"/>
        <v>Plano AnualRealizada</v>
      </c>
      <c r="U87" s="40" t="str">
        <f t="shared" si="79"/>
        <v>Plano AnualBiblioteca</v>
      </c>
    </row>
    <row r="88" spans="1:21" ht="15" customHeight="1">
      <c r="A88" s="32" t="str">
        <f t="shared" si="76"/>
        <v/>
      </c>
      <c r="B88" s="30"/>
      <c r="C88" s="59" t="s">
        <v>143</v>
      </c>
      <c r="D88" s="21">
        <v>28</v>
      </c>
      <c r="E88" s="18"/>
      <c r="F88" s="11" t="s">
        <v>6</v>
      </c>
      <c r="G88" s="7" t="s">
        <v>27</v>
      </c>
      <c r="H88" s="4" t="s">
        <v>14</v>
      </c>
      <c r="I88" s="73" t="s">
        <v>387</v>
      </c>
      <c r="J88" s="38"/>
      <c r="K88" s="38" t="s">
        <v>276</v>
      </c>
      <c r="L88" s="39">
        <v>35</v>
      </c>
      <c r="M88" s="26"/>
      <c r="N88" s="4" t="s">
        <v>20</v>
      </c>
      <c r="O88" s="23" t="s">
        <v>7</v>
      </c>
      <c r="P88" s="9" t="str">
        <f t="shared" si="77"/>
        <v>-----</v>
      </c>
      <c r="Q88" s="75"/>
      <c r="R88" s="75"/>
      <c r="T88" s="40" t="str">
        <f t="shared" si="78"/>
        <v>Plano AnualRealizada</v>
      </c>
      <c r="U88" s="40" t="str">
        <f t="shared" si="79"/>
        <v>Plano AnualBiblioteca</v>
      </c>
    </row>
    <row r="89" spans="1:21" ht="15" customHeight="1">
      <c r="A89" s="32" t="str">
        <f t="shared" si="76"/>
        <v/>
      </c>
      <c r="B89" s="30"/>
      <c r="C89" s="59" t="s">
        <v>143</v>
      </c>
      <c r="D89" s="21">
        <v>29</v>
      </c>
      <c r="E89" s="18"/>
      <c r="F89" s="11" t="s">
        <v>0</v>
      </c>
      <c r="G89" s="7" t="s">
        <v>336</v>
      </c>
      <c r="H89" s="4" t="s">
        <v>14</v>
      </c>
      <c r="I89" s="73" t="s">
        <v>387</v>
      </c>
      <c r="J89" s="38"/>
      <c r="K89" s="38" t="s">
        <v>276</v>
      </c>
      <c r="L89" s="39">
        <v>35</v>
      </c>
      <c r="M89" s="26"/>
      <c r="N89" s="4" t="s">
        <v>20</v>
      </c>
      <c r="O89" s="23" t="s">
        <v>7</v>
      </c>
      <c r="P89" s="9" t="str">
        <f t="shared" si="77"/>
        <v>-----</v>
      </c>
      <c r="Q89" s="75"/>
      <c r="R89" s="75"/>
      <c r="T89" s="40" t="str">
        <f t="shared" si="78"/>
        <v>Plano AnualRealizada</v>
      </c>
      <c r="U89" s="40" t="str">
        <f t="shared" si="79"/>
        <v>Plano AnualBiblioteca</v>
      </c>
    </row>
    <row r="90" spans="1:21" ht="15" customHeight="1">
      <c r="A90" s="32" t="str">
        <f t="shared" si="76"/>
        <v/>
      </c>
      <c r="B90" s="30"/>
      <c r="C90" s="59" t="s">
        <v>143</v>
      </c>
      <c r="D90" s="21">
        <v>30</v>
      </c>
      <c r="E90" s="18"/>
      <c r="F90" s="11" t="s">
        <v>1</v>
      </c>
      <c r="G90" s="7" t="s">
        <v>302</v>
      </c>
      <c r="H90" s="4" t="s">
        <v>11</v>
      </c>
      <c r="I90" s="73" t="s">
        <v>424</v>
      </c>
      <c r="J90" s="38"/>
      <c r="K90" s="38" t="s">
        <v>276</v>
      </c>
      <c r="L90" s="39">
        <v>15</v>
      </c>
      <c r="M90" s="26"/>
      <c r="N90" s="4" t="s">
        <v>20</v>
      </c>
      <c r="O90" s="23" t="s">
        <v>7</v>
      </c>
      <c r="P90" s="9" t="str">
        <f t="shared" si="1"/>
        <v>-----</v>
      </c>
      <c r="Q90" s="75"/>
      <c r="R90" s="75"/>
      <c r="T90" s="40" t="str">
        <f t="shared" si="78"/>
        <v>Plano AnualRealizada</v>
      </c>
      <c r="U90" s="40" t="str">
        <f t="shared" si="79"/>
        <v>Plano AnualDesporto</v>
      </c>
    </row>
    <row r="91" spans="1:21" ht="4.5" customHeight="1">
      <c r="A91" s="33" t="str">
        <f>IF(B91="","",)</f>
        <v/>
      </c>
      <c r="B91" s="31"/>
      <c r="C91" s="37"/>
      <c r="D91" s="17"/>
      <c r="E91" s="19"/>
      <c r="F91" s="12"/>
      <c r="G91" s="13"/>
      <c r="H91" s="14"/>
      <c r="I91" s="72"/>
      <c r="J91" s="36"/>
      <c r="K91" s="36"/>
      <c r="L91" s="36"/>
      <c r="M91" s="27"/>
      <c r="N91" s="14"/>
      <c r="O91" s="24"/>
      <c r="P91" s="15" t="str">
        <f t="shared" ref="P91" si="80">IF(O91="Cancelada","Inserir o motivo",IF(O91="Alterada","Inserir o motivo",IF(O91="Definida","situação a alterar",IF(O91="","",IF(O91="Por definir","sem data marcada",IF(O91="Realizada","-----"))))))</f>
        <v/>
      </c>
      <c r="Q91" s="76"/>
      <c r="R91" s="76"/>
      <c r="T91" s="42" t="str">
        <f t="shared" ref="T91" si="81">CONCATENATE(N91,O91)</f>
        <v/>
      </c>
      <c r="U91" s="42" t="str">
        <f t="shared" ref="U91" si="82">CONCATENATE(N91,H91)</f>
        <v/>
      </c>
    </row>
    <row r="92" spans="1:21" ht="15" customHeight="1">
      <c r="F92" s="2"/>
      <c r="L92" s="61"/>
      <c r="O92" s="2"/>
      <c r="P92" s="2"/>
      <c r="Q92" s="67"/>
      <c r="R92" s="67"/>
    </row>
    <row r="93" spans="1:21">
      <c r="B93" s="29" t="s">
        <v>133</v>
      </c>
      <c r="C93" s="43" t="s">
        <v>138</v>
      </c>
      <c r="D93" s="46">
        <v>1</v>
      </c>
      <c r="E93" s="47" t="s">
        <v>79</v>
      </c>
      <c r="F93" s="45" t="s">
        <v>5</v>
      </c>
      <c r="G93" s="69" t="s">
        <v>465</v>
      </c>
      <c r="H93" s="44" t="s">
        <v>75</v>
      </c>
      <c r="I93" s="71" t="s">
        <v>385</v>
      </c>
      <c r="K93" s="51" t="s">
        <v>154</v>
      </c>
      <c r="N93" s="44" t="s">
        <v>21</v>
      </c>
      <c r="O93" s="44" t="s">
        <v>8</v>
      </c>
      <c r="P93" s="44" t="s">
        <v>51</v>
      </c>
      <c r="Q93" s="68" t="s">
        <v>408</v>
      </c>
      <c r="R93" s="67"/>
    </row>
    <row r="94" spans="1:21">
      <c r="B94" s="29" t="s">
        <v>293</v>
      </c>
      <c r="C94" s="43" t="s">
        <v>139</v>
      </c>
      <c r="D94" s="46">
        <v>2</v>
      </c>
      <c r="E94" s="47" t="s">
        <v>76</v>
      </c>
      <c r="F94" s="45" t="s">
        <v>6</v>
      </c>
      <c r="G94" s="100" t="s">
        <v>675</v>
      </c>
      <c r="H94" s="125" t="s">
        <v>153</v>
      </c>
      <c r="I94" s="71" t="s">
        <v>410</v>
      </c>
      <c r="K94" s="51" t="s">
        <v>155</v>
      </c>
      <c r="N94" s="44" t="s">
        <v>84</v>
      </c>
      <c r="O94" s="44" t="s">
        <v>50</v>
      </c>
      <c r="P94" s="44" t="s">
        <v>52</v>
      </c>
      <c r="Q94" s="68" t="s">
        <v>409</v>
      </c>
      <c r="R94" s="67"/>
    </row>
    <row r="95" spans="1:21">
      <c r="B95" s="29"/>
      <c r="C95" s="43" t="s">
        <v>140</v>
      </c>
      <c r="D95" s="46">
        <v>3</v>
      </c>
      <c r="E95" s="47" t="s">
        <v>80</v>
      </c>
      <c r="F95" s="45" t="s">
        <v>0</v>
      </c>
      <c r="G95" s="100" t="s">
        <v>674</v>
      </c>
      <c r="H95" s="44" t="s">
        <v>14</v>
      </c>
      <c r="I95" s="71" t="s">
        <v>412</v>
      </c>
      <c r="K95" s="51" t="s">
        <v>278</v>
      </c>
      <c r="N95" s="44" t="s">
        <v>20</v>
      </c>
      <c r="O95" s="44" t="s">
        <v>24</v>
      </c>
      <c r="P95" s="44" t="s">
        <v>53</v>
      </c>
      <c r="Q95" s="67"/>
      <c r="R95" s="67"/>
    </row>
    <row r="96" spans="1:21">
      <c r="B96" s="29"/>
      <c r="C96" s="43" t="s">
        <v>141</v>
      </c>
      <c r="D96" s="46">
        <v>4</v>
      </c>
      <c r="E96" s="47" t="s">
        <v>81</v>
      </c>
      <c r="F96" s="45" t="s">
        <v>1</v>
      </c>
      <c r="G96" s="100" t="s">
        <v>673</v>
      </c>
      <c r="H96" s="44" t="s">
        <v>15</v>
      </c>
      <c r="I96" s="71" t="s">
        <v>318</v>
      </c>
      <c r="K96" s="51" t="s">
        <v>279</v>
      </c>
      <c r="N96" s="52"/>
      <c r="O96" s="44" t="s">
        <v>22</v>
      </c>
      <c r="P96" s="44" t="s">
        <v>30</v>
      </c>
      <c r="Q96" s="67"/>
      <c r="R96" s="67"/>
    </row>
    <row r="97" spans="2:18">
      <c r="B97" s="29"/>
      <c r="C97" s="43" t="s">
        <v>142</v>
      </c>
      <c r="D97" s="46">
        <v>5</v>
      </c>
      <c r="E97" s="47" t="s">
        <v>82</v>
      </c>
      <c r="F97" s="45" t="s">
        <v>2</v>
      </c>
      <c r="G97" s="100" t="s">
        <v>672</v>
      </c>
      <c r="H97" s="44" t="s">
        <v>11</v>
      </c>
      <c r="I97" s="71" t="s">
        <v>413</v>
      </c>
      <c r="K97" s="51" t="s">
        <v>276</v>
      </c>
      <c r="N97" s="52"/>
      <c r="O97" s="44" t="s">
        <v>7</v>
      </c>
      <c r="P97" s="44" t="s">
        <v>35</v>
      </c>
      <c r="Q97" s="67"/>
      <c r="R97" s="67"/>
    </row>
    <row r="98" spans="2:18">
      <c r="C98" s="43" t="s">
        <v>143</v>
      </c>
      <c r="D98" s="46">
        <v>6</v>
      </c>
      <c r="E98" s="47" t="s">
        <v>83</v>
      </c>
      <c r="F98" s="45" t="s">
        <v>3</v>
      </c>
      <c r="G98" s="100" t="s">
        <v>671</v>
      </c>
      <c r="H98" s="44" t="s">
        <v>18</v>
      </c>
      <c r="I98" s="71" t="s">
        <v>415</v>
      </c>
      <c r="K98" s="51" t="s">
        <v>280</v>
      </c>
      <c r="N98" s="52"/>
      <c r="O98" s="53"/>
      <c r="P98" s="44" t="s">
        <v>31</v>
      </c>
      <c r="Q98" s="67"/>
      <c r="R98" s="67"/>
    </row>
    <row r="99" spans="2:18">
      <c r="C99" s="43" t="s">
        <v>144</v>
      </c>
      <c r="D99" s="46">
        <v>7</v>
      </c>
      <c r="E99" s="47" t="s">
        <v>85</v>
      </c>
      <c r="F99" s="45" t="s">
        <v>4</v>
      </c>
      <c r="G99" s="100" t="s">
        <v>670</v>
      </c>
      <c r="H99" s="44" t="s">
        <v>17</v>
      </c>
      <c r="I99" s="71" t="s">
        <v>414</v>
      </c>
      <c r="K99" s="51" t="s">
        <v>281</v>
      </c>
      <c r="O99" s="2"/>
      <c r="P99" s="2"/>
      <c r="Q99" s="67"/>
      <c r="R99" s="67"/>
    </row>
    <row r="100" spans="2:18">
      <c r="C100" s="43" t="s">
        <v>145</v>
      </c>
      <c r="D100" s="46">
        <v>8</v>
      </c>
      <c r="E100" s="47" t="s">
        <v>86</v>
      </c>
      <c r="F100" s="45" t="s">
        <v>38</v>
      </c>
      <c r="G100" s="100" t="s">
        <v>669</v>
      </c>
      <c r="H100" s="44" t="s">
        <v>152</v>
      </c>
      <c r="I100" s="71" t="s">
        <v>445</v>
      </c>
      <c r="O100" s="2"/>
      <c r="P100" s="2"/>
      <c r="Q100" s="67"/>
      <c r="R100" s="67"/>
    </row>
    <row r="101" spans="2:18">
      <c r="C101" s="43" t="s">
        <v>146</v>
      </c>
      <c r="D101" s="46">
        <v>9</v>
      </c>
      <c r="E101" s="47" t="s">
        <v>87</v>
      </c>
      <c r="G101" s="100" t="s">
        <v>668</v>
      </c>
      <c r="H101" s="44" t="s">
        <v>16</v>
      </c>
      <c r="I101" s="71" t="s">
        <v>376</v>
      </c>
      <c r="P101" s="2"/>
      <c r="Q101" s="67"/>
      <c r="R101" s="67"/>
    </row>
    <row r="102" spans="2:18">
      <c r="C102" s="43" t="s">
        <v>147</v>
      </c>
      <c r="D102" s="46">
        <v>10</v>
      </c>
      <c r="E102" s="47" t="s">
        <v>88</v>
      </c>
      <c r="G102" s="100" t="s">
        <v>667</v>
      </c>
      <c r="H102" s="44" t="s">
        <v>13</v>
      </c>
      <c r="I102" s="71" t="s">
        <v>447</v>
      </c>
      <c r="P102" s="2"/>
      <c r="Q102" s="67"/>
      <c r="R102" s="67"/>
    </row>
    <row r="103" spans="2:18">
      <c r="C103" s="43" t="s">
        <v>148</v>
      </c>
      <c r="D103" s="46">
        <v>11</v>
      </c>
      <c r="E103" s="47" t="s">
        <v>89</v>
      </c>
      <c r="F103" s="3"/>
      <c r="G103" s="100" t="s">
        <v>666</v>
      </c>
      <c r="H103" s="44" t="s">
        <v>12</v>
      </c>
      <c r="I103" s="71" t="s">
        <v>440</v>
      </c>
      <c r="P103" s="2"/>
      <c r="Q103" s="67"/>
      <c r="R103" s="67"/>
    </row>
    <row r="104" spans="2:18">
      <c r="C104" s="43" t="s">
        <v>149</v>
      </c>
      <c r="D104" s="46">
        <v>12</v>
      </c>
      <c r="E104" s="47" t="s">
        <v>90</v>
      </c>
      <c r="F104" s="3"/>
      <c r="G104" s="100" t="s">
        <v>665</v>
      </c>
      <c r="I104" s="71" t="s">
        <v>388</v>
      </c>
      <c r="Q104" s="67"/>
      <c r="R104" s="67"/>
    </row>
    <row r="105" spans="2:18">
      <c r="D105" s="48">
        <v>13</v>
      </c>
      <c r="E105" s="49" t="s">
        <v>91</v>
      </c>
      <c r="F105" s="3"/>
      <c r="G105" s="100" t="s">
        <v>664</v>
      </c>
      <c r="I105" s="71" t="s">
        <v>309</v>
      </c>
      <c r="Q105" s="67"/>
      <c r="R105" s="67"/>
    </row>
    <row r="106" spans="2:18">
      <c r="D106" s="48">
        <v>14</v>
      </c>
      <c r="E106" s="49" t="s">
        <v>92</v>
      </c>
      <c r="F106" s="3"/>
      <c r="G106" s="100" t="s">
        <v>663</v>
      </c>
      <c r="I106" s="71" t="s">
        <v>449</v>
      </c>
      <c r="Q106" s="67"/>
      <c r="R106" s="67"/>
    </row>
    <row r="107" spans="2:18">
      <c r="D107" s="48">
        <v>15</v>
      </c>
      <c r="E107" s="49" t="s">
        <v>93</v>
      </c>
      <c r="F107" s="3"/>
      <c r="G107" s="69" t="s">
        <v>361</v>
      </c>
      <c r="I107" s="71" t="s">
        <v>566</v>
      </c>
      <c r="Q107" s="67"/>
      <c r="R107" s="67"/>
    </row>
    <row r="108" spans="2:18">
      <c r="D108" s="48">
        <v>16</v>
      </c>
      <c r="E108" s="49" t="s">
        <v>94</v>
      </c>
      <c r="F108" s="3"/>
      <c r="G108" s="69" t="s">
        <v>368</v>
      </c>
      <c r="I108" s="71" t="s">
        <v>438</v>
      </c>
      <c r="Q108" s="67"/>
      <c r="R108" s="67"/>
    </row>
    <row r="109" spans="2:18">
      <c r="D109" s="48">
        <v>17</v>
      </c>
      <c r="E109" s="49" t="s">
        <v>95</v>
      </c>
      <c r="F109" s="3"/>
      <c r="G109" s="69" t="s">
        <v>161</v>
      </c>
      <c r="I109" s="71" t="s">
        <v>434</v>
      </c>
      <c r="Q109" s="67"/>
      <c r="R109" s="67"/>
    </row>
    <row r="110" spans="2:18">
      <c r="D110" s="48">
        <v>18</v>
      </c>
      <c r="E110" s="49" t="s">
        <v>96</v>
      </c>
      <c r="F110" s="3"/>
      <c r="G110" s="69" t="s">
        <v>162</v>
      </c>
      <c r="I110" s="71" t="s">
        <v>570</v>
      </c>
      <c r="Q110" s="67"/>
      <c r="R110" s="67"/>
    </row>
    <row r="111" spans="2:18">
      <c r="D111" s="48">
        <v>19</v>
      </c>
      <c r="E111" s="49" t="s">
        <v>77</v>
      </c>
      <c r="F111" s="3"/>
      <c r="G111" s="69" t="s">
        <v>163</v>
      </c>
      <c r="I111" s="71" t="s">
        <v>416</v>
      </c>
      <c r="Q111" s="67"/>
      <c r="R111" s="67"/>
    </row>
    <row r="112" spans="2:18">
      <c r="D112" s="48">
        <v>20</v>
      </c>
      <c r="E112" s="49" t="s">
        <v>78</v>
      </c>
      <c r="F112" s="3"/>
      <c r="G112" s="69" t="s">
        <v>164</v>
      </c>
      <c r="I112" s="71" t="s">
        <v>540</v>
      </c>
      <c r="Q112" s="67"/>
      <c r="R112" s="67"/>
    </row>
    <row r="113" spans="4:18">
      <c r="D113" s="48">
        <v>21</v>
      </c>
      <c r="E113" s="49" t="s">
        <v>97</v>
      </c>
      <c r="F113" s="3"/>
      <c r="G113" s="69" t="s">
        <v>165</v>
      </c>
      <c r="I113" s="71" t="s">
        <v>441</v>
      </c>
      <c r="Q113" s="67"/>
      <c r="R113" s="67"/>
    </row>
    <row r="114" spans="4:18">
      <c r="D114" s="48">
        <v>22</v>
      </c>
      <c r="E114" s="49" t="s">
        <v>98</v>
      </c>
      <c r="F114" s="3"/>
      <c r="G114" s="69" t="s">
        <v>166</v>
      </c>
      <c r="I114" s="71" t="s">
        <v>442</v>
      </c>
      <c r="Q114" s="67"/>
      <c r="R114" s="67"/>
    </row>
    <row r="115" spans="4:18">
      <c r="D115" s="48">
        <v>23</v>
      </c>
      <c r="E115" s="49" t="s">
        <v>99</v>
      </c>
      <c r="F115" s="3"/>
      <c r="G115" s="69" t="s">
        <v>167</v>
      </c>
      <c r="I115" s="71" t="s">
        <v>417</v>
      </c>
      <c r="Q115" s="67"/>
      <c r="R115" s="67"/>
    </row>
    <row r="116" spans="4:18">
      <c r="D116" s="48">
        <v>24</v>
      </c>
      <c r="E116" s="49" t="s">
        <v>100</v>
      </c>
      <c r="F116" s="3"/>
      <c r="G116" s="69" t="s">
        <v>603</v>
      </c>
      <c r="I116" s="71" t="s">
        <v>387</v>
      </c>
      <c r="Q116" s="67"/>
      <c r="R116" s="67"/>
    </row>
    <row r="117" spans="4:18">
      <c r="D117" s="48">
        <v>25</v>
      </c>
      <c r="E117" s="49" t="s">
        <v>101</v>
      </c>
      <c r="F117" s="3"/>
      <c r="G117" s="69" t="s">
        <v>487</v>
      </c>
      <c r="I117" s="71" t="s">
        <v>433</v>
      </c>
      <c r="Q117" s="67"/>
      <c r="R117" s="67"/>
    </row>
    <row r="118" spans="4:18">
      <c r="D118" s="48">
        <v>26</v>
      </c>
      <c r="E118" s="49" t="s">
        <v>102</v>
      </c>
      <c r="F118" s="3"/>
      <c r="G118" s="69" t="s">
        <v>451</v>
      </c>
      <c r="I118" s="71" t="s">
        <v>439</v>
      </c>
      <c r="Q118" s="67"/>
      <c r="R118" s="67"/>
    </row>
    <row r="119" spans="4:18">
      <c r="D119" s="48">
        <v>27</v>
      </c>
      <c r="E119" s="49" t="s">
        <v>103</v>
      </c>
      <c r="F119" s="3"/>
      <c r="G119" s="69" t="s">
        <v>63</v>
      </c>
      <c r="I119" s="71" t="s">
        <v>418</v>
      </c>
      <c r="Q119" s="67"/>
      <c r="R119" s="67"/>
    </row>
    <row r="120" spans="4:18">
      <c r="D120" s="48">
        <v>28</v>
      </c>
      <c r="E120" s="49" t="s">
        <v>104</v>
      </c>
      <c r="F120" s="3"/>
      <c r="G120" s="69" t="s">
        <v>304</v>
      </c>
      <c r="I120" s="71" t="s">
        <v>419</v>
      </c>
      <c r="Q120" s="67"/>
      <c r="R120" s="67"/>
    </row>
    <row r="121" spans="4:18">
      <c r="D121" s="48">
        <v>29</v>
      </c>
      <c r="E121" s="49" t="s">
        <v>105</v>
      </c>
      <c r="F121" s="3"/>
      <c r="G121" s="69" t="s">
        <v>620</v>
      </c>
      <c r="I121" s="71" t="s">
        <v>335</v>
      </c>
      <c r="Q121" s="67"/>
      <c r="R121" s="67"/>
    </row>
    <row r="122" spans="4:18">
      <c r="D122" s="48">
        <v>30</v>
      </c>
      <c r="E122" s="49" t="s">
        <v>106</v>
      </c>
      <c r="F122" s="3"/>
      <c r="G122" s="69" t="s">
        <v>486</v>
      </c>
      <c r="I122" s="71" t="s">
        <v>436</v>
      </c>
      <c r="Q122" s="67"/>
      <c r="R122" s="67"/>
    </row>
    <row r="123" spans="4:18">
      <c r="D123" s="48">
        <v>31</v>
      </c>
      <c r="E123" s="50" t="s">
        <v>107</v>
      </c>
      <c r="F123" s="3"/>
      <c r="G123" s="69" t="s">
        <v>168</v>
      </c>
      <c r="I123" s="71" t="s">
        <v>420</v>
      </c>
      <c r="Q123" s="67"/>
      <c r="R123" s="67"/>
    </row>
    <row r="124" spans="4:18">
      <c r="D124" s="48" t="s">
        <v>36</v>
      </c>
      <c r="E124" s="49"/>
      <c r="F124" s="3"/>
      <c r="G124" s="69" t="s">
        <v>340</v>
      </c>
      <c r="I124" s="71" t="s">
        <v>421</v>
      </c>
      <c r="Q124" s="67"/>
      <c r="R124" s="67"/>
    </row>
    <row r="125" spans="4:18">
      <c r="F125" s="3"/>
      <c r="G125" s="69" t="s">
        <v>659</v>
      </c>
      <c r="I125" s="71" t="s">
        <v>446</v>
      </c>
      <c r="Q125" s="67"/>
      <c r="R125" s="67"/>
    </row>
    <row r="126" spans="4:18">
      <c r="F126" s="3"/>
      <c r="G126" s="69" t="s">
        <v>655</v>
      </c>
      <c r="I126" s="71" t="s">
        <v>343</v>
      </c>
      <c r="Q126" s="67"/>
      <c r="R126" s="67"/>
    </row>
    <row r="127" spans="4:18">
      <c r="F127" s="3"/>
      <c r="G127" s="69" t="s">
        <v>650</v>
      </c>
      <c r="I127" s="71" t="s">
        <v>422</v>
      </c>
      <c r="Q127" s="67"/>
      <c r="R127" s="67"/>
    </row>
    <row r="128" spans="4:18">
      <c r="F128" s="3"/>
      <c r="G128" s="69" t="s">
        <v>653</v>
      </c>
      <c r="I128" s="71" t="s">
        <v>423</v>
      </c>
      <c r="Q128" s="67"/>
      <c r="R128" s="67"/>
    </row>
    <row r="129" spans="1:21">
      <c r="F129" s="3"/>
      <c r="G129" s="69" t="s">
        <v>660</v>
      </c>
      <c r="I129" s="71" t="s">
        <v>443</v>
      </c>
      <c r="Q129" s="67"/>
      <c r="R129" s="67"/>
    </row>
    <row r="130" spans="1:21">
      <c r="F130" s="3"/>
      <c r="G130" s="69" t="s">
        <v>611</v>
      </c>
      <c r="I130" s="71" t="s">
        <v>424</v>
      </c>
      <c r="Q130" s="67"/>
      <c r="R130" s="67"/>
    </row>
    <row r="131" spans="1:21">
      <c r="F131" s="3"/>
      <c r="G131" s="69" t="s">
        <v>596</v>
      </c>
      <c r="I131" s="71" t="s">
        <v>384</v>
      </c>
      <c r="Q131" s="67"/>
      <c r="R131" s="67"/>
    </row>
    <row r="132" spans="1:21">
      <c r="F132" s="3"/>
      <c r="G132" s="69" t="s">
        <v>652</v>
      </c>
      <c r="I132" s="71" t="s">
        <v>444</v>
      </c>
      <c r="Q132" s="67"/>
      <c r="R132" s="67"/>
    </row>
    <row r="133" spans="1:21" s="34" customFormat="1">
      <c r="A133"/>
      <c r="B133"/>
      <c r="C133"/>
      <c r="D133" s="20"/>
      <c r="E133" s="16"/>
      <c r="F133" s="3"/>
      <c r="G133" s="69" t="s">
        <v>609</v>
      </c>
      <c r="H133"/>
      <c r="I133" s="71" t="s">
        <v>425</v>
      </c>
      <c r="M133" s="25"/>
      <c r="N133"/>
      <c r="O133"/>
      <c r="P133" s="8"/>
      <c r="Q133"/>
      <c r="R133"/>
      <c r="S133"/>
      <c r="T133"/>
      <c r="U133"/>
    </row>
    <row r="134" spans="1:21" s="34" customFormat="1">
      <c r="A134"/>
      <c r="B134"/>
      <c r="C134"/>
      <c r="D134" s="20"/>
      <c r="E134" s="16"/>
      <c r="F134"/>
      <c r="G134" s="69" t="s">
        <v>485</v>
      </c>
      <c r="H134"/>
      <c r="I134" s="71" t="s">
        <v>426</v>
      </c>
      <c r="M134" s="25"/>
      <c r="N134"/>
      <c r="O134"/>
      <c r="P134" s="8"/>
      <c r="Q134"/>
      <c r="R134"/>
      <c r="S134"/>
      <c r="T134"/>
      <c r="U134"/>
    </row>
    <row r="135" spans="1:21" s="34" customFormat="1">
      <c r="A135"/>
      <c r="B135"/>
      <c r="C135"/>
      <c r="D135" s="20"/>
      <c r="E135" s="16"/>
      <c r="F135"/>
      <c r="G135" s="69" t="s">
        <v>657</v>
      </c>
      <c r="H135"/>
      <c r="I135" s="71" t="s">
        <v>427</v>
      </c>
      <c r="M135" s="25"/>
      <c r="N135"/>
      <c r="O135"/>
      <c r="P135" s="8"/>
      <c r="Q135"/>
      <c r="R135"/>
      <c r="S135"/>
      <c r="T135"/>
      <c r="U135"/>
    </row>
    <row r="136" spans="1:21" s="34" customFormat="1">
      <c r="A136"/>
      <c r="B136"/>
      <c r="C136"/>
      <c r="D136" s="20"/>
      <c r="E136" s="16"/>
      <c r="F136"/>
      <c r="G136" s="69" t="s">
        <v>169</v>
      </c>
      <c r="H136"/>
      <c r="I136" s="71" t="s">
        <v>428</v>
      </c>
      <c r="M136" s="25"/>
      <c r="N136"/>
      <c r="O136"/>
      <c r="P136" s="8"/>
      <c r="Q136"/>
      <c r="R136"/>
      <c r="S136"/>
      <c r="T136"/>
      <c r="U136"/>
    </row>
    <row r="137" spans="1:21" s="34" customFormat="1">
      <c r="A137"/>
      <c r="B137"/>
      <c r="C137"/>
      <c r="D137" s="20"/>
      <c r="E137" s="16"/>
      <c r="F137"/>
      <c r="G137" s="69" t="s">
        <v>112</v>
      </c>
      <c r="H137"/>
      <c r="I137" s="71" t="s">
        <v>429</v>
      </c>
      <c r="M137" s="25"/>
      <c r="N137"/>
      <c r="O137"/>
      <c r="P137" s="8"/>
      <c r="Q137"/>
      <c r="R137"/>
      <c r="S137"/>
      <c r="T137"/>
      <c r="U137"/>
    </row>
    <row r="138" spans="1:21" s="34" customFormat="1">
      <c r="A138"/>
      <c r="B138"/>
      <c r="C138"/>
      <c r="D138" s="20"/>
      <c r="E138" s="16"/>
      <c r="F138"/>
      <c r="G138" s="69" t="s">
        <v>484</v>
      </c>
      <c r="H138"/>
      <c r="I138" s="71" t="s">
        <v>430</v>
      </c>
      <c r="M138" s="25"/>
      <c r="N138"/>
      <c r="O138"/>
      <c r="P138" s="8"/>
      <c r="Q138"/>
      <c r="R138"/>
      <c r="S138"/>
      <c r="T138"/>
      <c r="U138"/>
    </row>
    <row r="139" spans="1:21" s="34" customFormat="1">
      <c r="A139"/>
      <c r="B139"/>
      <c r="C139"/>
      <c r="D139" s="20"/>
      <c r="E139" s="16"/>
      <c r="F139"/>
      <c r="G139" s="69" t="s">
        <v>475</v>
      </c>
      <c r="H139"/>
      <c r="I139" s="71" t="s">
        <v>431</v>
      </c>
      <c r="M139" s="25"/>
      <c r="N139"/>
      <c r="O139"/>
      <c r="P139" s="8"/>
      <c r="Q139"/>
      <c r="R139"/>
      <c r="S139"/>
      <c r="T139"/>
      <c r="U139"/>
    </row>
    <row r="140" spans="1:21" s="34" customFormat="1">
      <c r="A140"/>
      <c r="B140"/>
      <c r="C140"/>
      <c r="D140" s="20"/>
      <c r="E140" s="16"/>
      <c r="F140"/>
      <c r="G140" s="69" t="s">
        <v>170</v>
      </c>
      <c r="H140"/>
      <c r="I140" s="71" t="s">
        <v>448</v>
      </c>
      <c r="M140" s="25"/>
      <c r="N140"/>
      <c r="O140"/>
      <c r="P140" s="8"/>
      <c r="Q140"/>
      <c r="R140"/>
      <c r="S140"/>
      <c r="T140"/>
      <c r="U140"/>
    </row>
    <row r="141" spans="1:21" s="34" customFormat="1">
      <c r="A141"/>
      <c r="B141"/>
      <c r="C141"/>
      <c r="D141" s="20"/>
      <c r="E141" s="16"/>
      <c r="F141"/>
      <c r="G141" s="69" t="s">
        <v>308</v>
      </c>
      <c r="H141"/>
      <c r="I141" s="71" t="s">
        <v>378</v>
      </c>
      <c r="M141" s="25"/>
      <c r="N141"/>
      <c r="O141"/>
      <c r="P141" s="8"/>
      <c r="Q141"/>
      <c r="R141"/>
      <c r="S141"/>
      <c r="T141"/>
      <c r="U141"/>
    </row>
    <row r="142" spans="1:21" s="34" customFormat="1">
      <c r="A142"/>
      <c r="B142"/>
      <c r="C142"/>
      <c r="D142" s="20"/>
      <c r="E142" s="16"/>
      <c r="F142"/>
      <c r="G142" s="69" t="s">
        <v>394</v>
      </c>
      <c r="H142"/>
      <c r="M142" s="25"/>
      <c r="N142"/>
      <c r="O142"/>
      <c r="P142" s="8"/>
      <c r="Q142"/>
      <c r="R142"/>
      <c r="S142"/>
      <c r="T142"/>
      <c r="U142"/>
    </row>
    <row r="143" spans="1:21" s="34" customFormat="1">
      <c r="A143"/>
      <c r="B143"/>
      <c r="C143"/>
      <c r="D143" s="20"/>
      <c r="E143" s="16"/>
      <c r="F143"/>
      <c r="G143" s="69" t="s">
        <v>483</v>
      </c>
      <c r="H143"/>
      <c r="M143" s="25"/>
      <c r="N143"/>
      <c r="O143"/>
      <c r="P143" s="8"/>
      <c r="Q143"/>
      <c r="R143"/>
      <c r="S143"/>
      <c r="T143"/>
      <c r="U143"/>
    </row>
    <row r="144" spans="1:21" s="34" customFormat="1">
      <c r="A144"/>
      <c r="B144"/>
      <c r="C144"/>
      <c r="D144" s="20"/>
      <c r="E144" s="16"/>
      <c r="F144"/>
      <c r="G144" s="69" t="s">
        <v>284</v>
      </c>
      <c r="H144"/>
      <c r="M144" s="25"/>
      <c r="N144"/>
      <c r="O144"/>
      <c r="P144" s="8"/>
      <c r="Q144"/>
      <c r="R144"/>
      <c r="S144"/>
      <c r="T144"/>
      <c r="U144"/>
    </row>
    <row r="145" spans="1:21" s="34" customFormat="1">
      <c r="A145"/>
      <c r="B145"/>
      <c r="C145"/>
      <c r="D145" s="20"/>
      <c r="E145" s="16"/>
      <c r="F145"/>
      <c r="G145" s="69" t="s">
        <v>464</v>
      </c>
      <c r="H145"/>
      <c r="M145" s="25"/>
      <c r="N145"/>
      <c r="O145"/>
      <c r="P145" s="8"/>
      <c r="Q145"/>
      <c r="R145"/>
      <c r="S145"/>
      <c r="T145"/>
      <c r="U145"/>
    </row>
    <row r="146" spans="1:21" s="34" customFormat="1">
      <c r="A146"/>
      <c r="B146"/>
      <c r="C146"/>
      <c r="D146" s="20"/>
      <c r="E146" s="16"/>
      <c r="F146"/>
      <c r="G146" s="69" t="s">
        <v>470</v>
      </c>
      <c r="H146"/>
      <c r="M146" s="25"/>
      <c r="N146"/>
      <c r="O146"/>
      <c r="P146" s="8"/>
      <c r="Q146"/>
      <c r="R146"/>
      <c r="S146"/>
      <c r="T146"/>
      <c r="U146"/>
    </row>
    <row r="147" spans="1:21" s="34" customFormat="1">
      <c r="A147"/>
      <c r="B147"/>
      <c r="C147"/>
      <c r="D147" s="20"/>
      <c r="E147" s="16"/>
      <c r="F147"/>
      <c r="G147" s="69" t="s">
        <v>472</v>
      </c>
      <c r="H147"/>
      <c r="M147" s="25"/>
      <c r="N147"/>
      <c r="O147"/>
      <c r="P147" s="8"/>
      <c r="Q147"/>
      <c r="R147"/>
      <c r="S147"/>
      <c r="T147"/>
      <c r="U147"/>
    </row>
    <row r="148" spans="1:21" s="34" customFormat="1">
      <c r="A148"/>
      <c r="B148"/>
      <c r="C148"/>
      <c r="D148" s="20"/>
      <c r="E148" s="16"/>
      <c r="F148"/>
      <c r="G148" s="69" t="s">
        <v>171</v>
      </c>
      <c r="H148"/>
      <c r="M148" s="25"/>
      <c r="N148"/>
      <c r="O148"/>
      <c r="P148" s="8"/>
      <c r="Q148"/>
      <c r="R148"/>
      <c r="S148"/>
      <c r="T148"/>
      <c r="U148"/>
    </row>
    <row r="149" spans="1:21">
      <c r="G149" s="69" t="s">
        <v>44</v>
      </c>
    </row>
    <row r="150" spans="1:21">
      <c r="G150" s="69" t="s">
        <v>172</v>
      </c>
    </row>
    <row r="151" spans="1:21">
      <c r="G151" s="69" t="s">
        <v>67</v>
      </c>
    </row>
    <row r="152" spans="1:21">
      <c r="G152" s="69" t="s">
        <v>173</v>
      </c>
    </row>
    <row r="153" spans="1:21">
      <c r="G153" s="69" t="s">
        <v>374</v>
      </c>
    </row>
    <row r="154" spans="1:21">
      <c r="G154" s="69" t="s">
        <v>354</v>
      </c>
    </row>
    <row r="155" spans="1:21">
      <c r="G155" s="69" t="s">
        <v>353</v>
      </c>
    </row>
    <row r="156" spans="1:21">
      <c r="G156" s="69" t="s">
        <v>174</v>
      </c>
    </row>
    <row r="157" spans="1:21">
      <c r="G157" s="69" t="s">
        <v>325</v>
      </c>
    </row>
    <row r="158" spans="1:21">
      <c r="G158" s="69" t="s">
        <v>437</v>
      </c>
    </row>
    <row r="159" spans="1:21">
      <c r="D159"/>
      <c r="E159"/>
      <c r="G159" s="69" t="s">
        <v>175</v>
      </c>
      <c r="J159"/>
      <c r="K159"/>
      <c r="L159"/>
      <c r="M159"/>
      <c r="P159"/>
    </row>
    <row r="160" spans="1:21">
      <c r="D160"/>
      <c r="E160"/>
      <c r="G160" s="69" t="s">
        <v>113</v>
      </c>
      <c r="J160"/>
      <c r="K160"/>
      <c r="L160"/>
      <c r="M160"/>
      <c r="P160"/>
    </row>
    <row r="161" spans="4:16">
      <c r="D161"/>
      <c r="E161"/>
      <c r="G161" s="69" t="s">
        <v>176</v>
      </c>
      <c r="I161"/>
      <c r="J161"/>
      <c r="K161"/>
      <c r="L161"/>
      <c r="M161"/>
      <c r="P161"/>
    </row>
    <row r="162" spans="4:16">
      <c r="D162"/>
      <c r="E162"/>
      <c r="G162" s="69" t="s">
        <v>177</v>
      </c>
      <c r="I162"/>
      <c r="J162"/>
      <c r="K162"/>
      <c r="L162"/>
      <c r="M162"/>
      <c r="P162"/>
    </row>
    <row r="163" spans="4:16">
      <c r="D163"/>
      <c r="E163"/>
      <c r="G163" s="69" t="s">
        <v>55</v>
      </c>
      <c r="I163"/>
      <c r="J163"/>
      <c r="K163"/>
      <c r="L163"/>
      <c r="M163"/>
      <c r="P163"/>
    </row>
    <row r="164" spans="4:16">
      <c r="D164"/>
      <c r="E164"/>
      <c r="G164" s="69" t="s">
        <v>283</v>
      </c>
      <c r="I164"/>
      <c r="J164"/>
      <c r="K164"/>
      <c r="L164"/>
      <c r="M164"/>
      <c r="P164"/>
    </row>
    <row r="165" spans="4:16">
      <c r="D165"/>
      <c r="E165"/>
      <c r="G165" s="69" t="s">
        <v>493</v>
      </c>
      <c r="I165"/>
      <c r="J165"/>
      <c r="K165"/>
      <c r="L165"/>
      <c r="M165"/>
      <c r="P165"/>
    </row>
    <row r="166" spans="4:16">
      <c r="D166"/>
      <c r="E166"/>
      <c r="G166" s="69" t="s">
        <v>651</v>
      </c>
      <c r="I166"/>
      <c r="J166"/>
      <c r="K166"/>
      <c r="L166"/>
      <c r="M166"/>
      <c r="P166"/>
    </row>
    <row r="167" spans="4:16">
      <c r="D167"/>
      <c r="E167"/>
      <c r="G167" s="69" t="s">
        <v>527</v>
      </c>
      <c r="I167"/>
      <c r="J167"/>
      <c r="K167"/>
      <c r="L167"/>
      <c r="M167"/>
      <c r="P167"/>
    </row>
    <row r="168" spans="4:16">
      <c r="D168"/>
      <c r="E168"/>
      <c r="G168" s="69" t="s">
        <v>15</v>
      </c>
      <c r="I168"/>
      <c r="J168"/>
      <c r="K168"/>
      <c r="L168"/>
      <c r="M168"/>
      <c r="P168"/>
    </row>
    <row r="169" spans="4:16">
      <c r="D169"/>
      <c r="E169"/>
      <c r="G169" s="69" t="s">
        <v>602</v>
      </c>
      <c r="I169"/>
      <c r="J169"/>
      <c r="K169"/>
      <c r="L169"/>
      <c r="M169"/>
      <c r="P169"/>
    </row>
    <row r="170" spans="4:16">
      <c r="D170"/>
      <c r="E170"/>
      <c r="G170" s="69" t="s">
        <v>608</v>
      </c>
      <c r="I170"/>
      <c r="J170"/>
      <c r="K170"/>
      <c r="L170"/>
      <c r="M170"/>
      <c r="P170"/>
    </row>
    <row r="171" spans="4:16">
      <c r="D171"/>
      <c r="E171"/>
      <c r="G171" s="69" t="s">
        <v>178</v>
      </c>
      <c r="I171"/>
      <c r="J171"/>
      <c r="K171"/>
      <c r="L171"/>
      <c r="M171"/>
      <c r="P171"/>
    </row>
    <row r="172" spans="4:16">
      <c r="D172"/>
      <c r="E172"/>
      <c r="G172" s="69" t="s">
        <v>399</v>
      </c>
      <c r="I172"/>
      <c r="J172"/>
      <c r="K172"/>
      <c r="L172"/>
      <c r="M172"/>
      <c r="P172"/>
    </row>
    <row r="173" spans="4:16">
      <c r="D173"/>
      <c r="E173"/>
      <c r="G173" s="69" t="s">
        <v>179</v>
      </c>
      <c r="I173"/>
      <c r="J173"/>
      <c r="K173"/>
      <c r="L173"/>
      <c r="M173"/>
      <c r="P173"/>
    </row>
    <row r="174" spans="4:16">
      <c r="D174"/>
      <c r="E174"/>
      <c r="G174" s="69" t="s">
        <v>68</v>
      </c>
      <c r="I174"/>
      <c r="J174"/>
      <c r="K174"/>
      <c r="L174"/>
      <c r="M174"/>
      <c r="P174"/>
    </row>
    <row r="175" spans="4:16">
      <c r="D175"/>
      <c r="E175"/>
      <c r="G175" s="69" t="s">
        <v>490</v>
      </c>
      <c r="I175"/>
      <c r="J175"/>
      <c r="K175"/>
      <c r="L175"/>
      <c r="M175"/>
      <c r="P175"/>
    </row>
    <row r="176" spans="4:16">
      <c r="D176"/>
      <c r="E176"/>
      <c r="G176" s="69" t="s">
        <v>491</v>
      </c>
      <c r="I176"/>
      <c r="J176"/>
      <c r="K176"/>
      <c r="L176"/>
      <c r="M176"/>
      <c r="P176"/>
    </row>
    <row r="177" spans="4:16">
      <c r="D177"/>
      <c r="E177"/>
      <c r="G177" s="69" t="s">
        <v>492</v>
      </c>
      <c r="I177"/>
      <c r="J177"/>
      <c r="K177"/>
      <c r="L177"/>
      <c r="M177"/>
      <c r="P177"/>
    </row>
    <row r="178" spans="4:16">
      <c r="D178"/>
      <c r="E178"/>
      <c r="G178" s="69" t="s">
        <v>334</v>
      </c>
      <c r="I178"/>
      <c r="J178"/>
      <c r="K178"/>
      <c r="L178"/>
      <c r="M178"/>
      <c r="P178"/>
    </row>
    <row r="179" spans="4:16">
      <c r="D179"/>
      <c r="E179"/>
      <c r="G179" s="69" t="s">
        <v>477</v>
      </c>
      <c r="I179"/>
      <c r="J179"/>
      <c r="K179"/>
      <c r="L179"/>
      <c r="M179"/>
      <c r="P179"/>
    </row>
    <row r="180" spans="4:16">
      <c r="D180"/>
      <c r="E180"/>
      <c r="G180" s="69" t="s">
        <v>478</v>
      </c>
      <c r="I180"/>
      <c r="J180"/>
      <c r="K180"/>
      <c r="L180"/>
      <c r="M180"/>
      <c r="P180"/>
    </row>
    <row r="181" spans="4:16">
      <c r="D181"/>
      <c r="E181"/>
      <c r="G181" s="69" t="s">
        <v>180</v>
      </c>
      <c r="I181"/>
      <c r="J181"/>
      <c r="K181"/>
      <c r="L181"/>
      <c r="M181"/>
      <c r="P181"/>
    </row>
    <row r="182" spans="4:16">
      <c r="D182"/>
      <c r="E182"/>
      <c r="G182" s="69" t="s">
        <v>479</v>
      </c>
      <c r="I182"/>
      <c r="J182"/>
      <c r="K182"/>
      <c r="L182"/>
      <c r="M182"/>
      <c r="P182"/>
    </row>
    <row r="183" spans="4:16">
      <c r="D183"/>
      <c r="E183"/>
      <c r="G183" s="69" t="s">
        <v>182</v>
      </c>
      <c r="I183"/>
      <c r="J183"/>
      <c r="K183"/>
      <c r="L183"/>
      <c r="M183"/>
      <c r="P183"/>
    </row>
    <row r="184" spans="4:16">
      <c r="D184"/>
      <c r="E184"/>
      <c r="G184" s="69" t="s">
        <v>480</v>
      </c>
      <c r="I184"/>
      <c r="J184"/>
      <c r="K184"/>
      <c r="L184"/>
      <c r="M184"/>
      <c r="P184"/>
    </row>
    <row r="185" spans="4:16">
      <c r="D185"/>
      <c r="E185"/>
      <c r="G185" s="69" t="s">
        <v>59</v>
      </c>
      <c r="I185"/>
      <c r="J185"/>
      <c r="K185"/>
      <c r="L185"/>
      <c r="M185"/>
      <c r="P185"/>
    </row>
    <row r="186" spans="4:16">
      <c r="D186"/>
      <c r="E186"/>
      <c r="G186" s="69" t="s">
        <v>456</v>
      </c>
      <c r="I186"/>
      <c r="J186"/>
      <c r="K186"/>
      <c r="L186"/>
      <c r="M186"/>
      <c r="P186"/>
    </row>
    <row r="187" spans="4:16">
      <c r="D187"/>
      <c r="E187"/>
      <c r="G187" s="69" t="s">
        <v>328</v>
      </c>
      <c r="I187"/>
      <c r="J187"/>
      <c r="K187"/>
      <c r="L187"/>
      <c r="M187"/>
      <c r="P187"/>
    </row>
    <row r="188" spans="4:16">
      <c r="D188"/>
      <c r="E188"/>
      <c r="G188" s="69" t="s">
        <v>600</v>
      </c>
      <c r="I188"/>
      <c r="J188"/>
      <c r="K188"/>
      <c r="L188"/>
      <c r="M188"/>
      <c r="P188"/>
    </row>
    <row r="189" spans="4:16">
      <c r="D189"/>
      <c r="E189"/>
      <c r="G189" s="69" t="s">
        <v>319</v>
      </c>
      <c r="I189"/>
      <c r="J189"/>
      <c r="K189"/>
      <c r="L189"/>
      <c r="M189"/>
      <c r="P189"/>
    </row>
    <row r="190" spans="4:16">
      <c r="D190"/>
      <c r="E190"/>
      <c r="G190" s="69" t="s">
        <v>272</v>
      </c>
      <c r="I190"/>
      <c r="J190"/>
      <c r="K190"/>
      <c r="L190"/>
      <c r="M190"/>
      <c r="P190"/>
    </row>
    <row r="191" spans="4:16">
      <c r="D191"/>
      <c r="E191"/>
      <c r="G191" s="69" t="s">
        <v>462</v>
      </c>
      <c r="I191"/>
      <c r="J191"/>
      <c r="K191"/>
      <c r="L191"/>
      <c r="M191"/>
      <c r="P191"/>
    </row>
    <row r="192" spans="4:16">
      <c r="D192"/>
      <c r="E192"/>
      <c r="G192" s="69" t="s">
        <v>183</v>
      </c>
      <c r="I192"/>
      <c r="J192"/>
      <c r="K192"/>
      <c r="L192"/>
      <c r="M192"/>
      <c r="P192"/>
    </row>
    <row r="193" spans="4:16">
      <c r="D193"/>
      <c r="E193"/>
      <c r="G193" s="69" t="s">
        <v>643</v>
      </c>
      <c r="I193"/>
      <c r="J193"/>
      <c r="K193"/>
      <c r="L193"/>
      <c r="M193"/>
      <c r="P193"/>
    </row>
    <row r="194" spans="4:16">
      <c r="D194"/>
      <c r="E194"/>
      <c r="G194" s="69" t="s">
        <v>654</v>
      </c>
      <c r="I194"/>
      <c r="J194"/>
      <c r="K194"/>
      <c r="L194"/>
      <c r="M194"/>
      <c r="P194"/>
    </row>
    <row r="195" spans="4:16">
      <c r="D195"/>
      <c r="E195"/>
      <c r="G195" s="69" t="s">
        <v>184</v>
      </c>
      <c r="I195"/>
      <c r="J195"/>
      <c r="K195"/>
      <c r="L195"/>
      <c r="M195"/>
      <c r="P195"/>
    </row>
    <row r="196" spans="4:16">
      <c r="D196"/>
      <c r="E196"/>
      <c r="G196" s="69" t="s">
        <v>312</v>
      </c>
      <c r="I196"/>
      <c r="J196"/>
      <c r="K196"/>
      <c r="L196"/>
      <c r="M196"/>
      <c r="P196"/>
    </row>
    <row r="197" spans="4:16">
      <c r="D197"/>
      <c r="E197"/>
      <c r="G197" s="69" t="s">
        <v>369</v>
      </c>
      <c r="I197"/>
      <c r="J197"/>
      <c r="K197"/>
      <c r="L197"/>
      <c r="M197"/>
      <c r="P197"/>
    </row>
    <row r="198" spans="4:16">
      <c r="D198"/>
      <c r="E198"/>
      <c r="G198" s="69" t="s">
        <v>185</v>
      </c>
      <c r="I198"/>
      <c r="J198"/>
      <c r="K198"/>
      <c r="L198"/>
      <c r="M198"/>
      <c r="P198"/>
    </row>
    <row r="199" spans="4:16">
      <c r="D199"/>
      <c r="E199"/>
      <c r="G199" s="69" t="s">
        <v>186</v>
      </c>
      <c r="I199"/>
      <c r="J199"/>
      <c r="K199"/>
      <c r="L199"/>
      <c r="M199"/>
      <c r="P199"/>
    </row>
    <row r="200" spans="4:16">
      <c r="D200"/>
      <c r="E200"/>
      <c r="G200" s="69" t="s">
        <v>357</v>
      </c>
      <c r="I200"/>
      <c r="J200"/>
      <c r="K200"/>
      <c r="L200"/>
      <c r="M200"/>
      <c r="P200"/>
    </row>
    <row r="201" spans="4:16">
      <c r="D201"/>
      <c r="E201"/>
      <c r="G201" s="69" t="s">
        <v>332</v>
      </c>
      <c r="I201"/>
      <c r="J201"/>
      <c r="K201"/>
      <c r="L201"/>
      <c r="M201"/>
      <c r="P201"/>
    </row>
    <row r="202" spans="4:16">
      <c r="D202"/>
      <c r="E202"/>
      <c r="G202" s="69" t="s">
        <v>121</v>
      </c>
      <c r="I202"/>
      <c r="J202"/>
      <c r="K202"/>
      <c r="L202"/>
      <c r="M202"/>
      <c r="P202"/>
    </row>
    <row r="203" spans="4:16">
      <c r="D203"/>
      <c r="E203"/>
      <c r="G203" s="69" t="s">
        <v>187</v>
      </c>
      <c r="I203"/>
      <c r="J203"/>
      <c r="K203"/>
      <c r="L203"/>
      <c r="M203"/>
      <c r="P203"/>
    </row>
    <row r="204" spans="4:16">
      <c r="D204"/>
      <c r="E204"/>
      <c r="G204" s="69" t="s">
        <v>188</v>
      </c>
      <c r="I204"/>
      <c r="J204"/>
      <c r="K204"/>
      <c r="L204"/>
      <c r="M204"/>
      <c r="P204"/>
    </row>
    <row r="205" spans="4:16">
      <c r="D205"/>
      <c r="E205"/>
      <c r="G205" s="69" t="s">
        <v>126</v>
      </c>
      <c r="I205"/>
      <c r="J205"/>
      <c r="K205"/>
      <c r="L205"/>
      <c r="M205"/>
      <c r="P205"/>
    </row>
    <row r="206" spans="4:16">
      <c r="D206"/>
      <c r="E206"/>
      <c r="G206" s="69" t="s">
        <v>360</v>
      </c>
      <c r="I206"/>
      <c r="J206"/>
      <c r="K206"/>
      <c r="L206"/>
      <c r="M206"/>
      <c r="P206"/>
    </row>
    <row r="207" spans="4:16">
      <c r="D207"/>
      <c r="E207"/>
      <c r="G207" s="69" t="s">
        <v>47</v>
      </c>
      <c r="I207"/>
      <c r="J207"/>
      <c r="K207"/>
      <c r="L207"/>
      <c r="M207"/>
      <c r="P207"/>
    </row>
    <row r="208" spans="4:16">
      <c r="D208"/>
      <c r="E208"/>
      <c r="G208" s="69" t="s">
        <v>189</v>
      </c>
      <c r="I208"/>
      <c r="J208"/>
      <c r="K208"/>
      <c r="L208"/>
      <c r="M208"/>
      <c r="P208"/>
    </row>
    <row r="209" spans="4:16">
      <c r="D209"/>
      <c r="E209"/>
      <c r="G209" s="69" t="s">
        <v>119</v>
      </c>
      <c r="I209"/>
      <c r="J209"/>
      <c r="K209"/>
      <c r="L209"/>
      <c r="M209"/>
      <c r="P209"/>
    </row>
    <row r="210" spans="4:16">
      <c r="D210"/>
      <c r="E210"/>
      <c r="G210" s="69" t="s">
        <v>60</v>
      </c>
      <c r="I210"/>
      <c r="J210"/>
      <c r="K210"/>
      <c r="L210"/>
      <c r="M210"/>
      <c r="P210"/>
    </row>
    <row r="211" spans="4:16">
      <c r="D211"/>
      <c r="E211"/>
      <c r="G211" s="69" t="s">
        <v>190</v>
      </c>
      <c r="I211"/>
      <c r="J211"/>
      <c r="K211"/>
      <c r="L211"/>
      <c r="M211"/>
      <c r="P211"/>
    </row>
    <row r="212" spans="4:16">
      <c r="D212"/>
      <c r="E212"/>
      <c r="G212" s="69" t="s">
        <v>391</v>
      </c>
      <c r="I212"/>
      <c r="J212"/>
      <c r="K212"/>
      <c r="L212"/>
      <c r="M212"/>
      <c r="P212"/>
    </row>
    <row r="213" spans="4:16">
      <c r="D213"/>
      <c r="E213"/>
      <c r="G213" s="69" t="s">
        <v>605</v>
      </c>
      <c r="I213"/>
      <c r="J213"/>
      <c r="K213"/>
      <c r="L213"/>
      <c r="M213"/>
      <c r="P213"/>
    </row>
    <row r="214" spans="4:16">
      <c r="D214"/>
      <c r="E214"/>
      <c r="G214" s="69" t="s">
        <v>649</v>
      </c>
      <c r="I214"/>
      <c r="J214"/>
      <c r="K214"/>
      <c r="L214"/>
      <c r="M214"/>
      <c r="P214"/>
    </row>
    <row r="215" spans="4:16">
      <c r="D215"/>
      <c r="E215"/>
      <c r="G215" s="69" t="s">
        <v>191</v>
      </c>
      <c r="I215"/>
      <c r="J215"/>
      <c r="K215"/>
      <c r="L215"/>
      <c r="M215"/>
      <c r="P215"/>
    </row>
    <row r="216" spans="4:16">
      <c r="D216"/>
      <c r="E216"/>
      <c r="G216" s="69" t="s">
        <v>289</v>
      </c>
      <c r="I216"/>
      <c r="J216"/>
      <c r="K216"/>
      <c r="L216"/>
      <c r="M216"/>
      <c r="P216"/>
    </row>
    <row r="217" spans="4:16">
      <c r="D217"/>
      <c r="E217"/>
      <c r="G217" s="69" t="s">
        <v>288</v>
      </c>
      <c r="I217"/>
      <c r="J217"/>
      <c r="K217"/>
      <c r="L217"/>
      <c r="M217"/>
      <c r="P217"/>
    </row>
    <row r="218" spans="4:16">
      <c r="D218"/>
      <c r="E218"/>
      <c r="G218" s="69" t="s">
        <v>290</v>
      </c>
      <c r="I218"/>
      <c r="J218"/>
      <c r="K218"/>
      <c r="L218"/>
      <c r="M218"/>
      <c r="P218"/>
    </row>
    <row r="219" spans="4:16">
      <c r="D219"/>
      <c r="E219"/>
      <c r="G219" s="69" t="s">
        <v>344</v>
      </c>
      <c r="I219"/>
      <c r="J219"/>
      <c r="K219"/>
      <c r="L219"/>
      <c r="M219"/>
      <c r="P219"/>
    </row>
    <row r="220" spans="4:16">
      <c r="D220"/>
      <c r="E220"/>
      <c r="G220" s="69" t="s">
        <v>192</v>
      </c>
      <c r="I220"/>
      <c r="J220"/>
      <c r="K220"/>
      <c r="L220"/>
      <c r="M220"/>
      <c r="P220"/>
    </row>
    <row r="221" spans="4:16">
      <c r="D221"/>
      <c r="E221"/>
      <c r="G221" s="69" t="s">
        <v>300</v>
      </c>
      <c r="I221"/>
      <c r="J221"/>
      <c r="K221"/>
      <c r="L221"/>
      <c r="M221"/>
      <c r="P221"/>
    </row>
    <row r="222" spans="4:16">
      <c r="D222"/>
      <c r="E222"/>
      <c r="G222" s="69" t="s">
        <v>193</v>
      </c>
      <c r="I222"/>
      <c r="J222"/>
      <c r="K222"/>
      <c r="L222"/>
      <c r="M222"/>
      <c r="P222"/>
    </row>
    <row r="223" spans="4:16">
      <c r="D223"/>
      <c r="E223"/>
      <c r="G223" s="69" t="s">
        <v>194</v>
      </c>
      <c r="I223"/>
      <c r="J223"/>
      <c r="K223"/>
      <c r="L223"/>
      <c r="M223"/>
      <c r="P223"/>
    </row>
    <row r="224" spans="4:16">
      <c r="D224"/>
      <c r="E224"/>
      <c r="G224" s="69" t="s">
        <v>195</v>
      </c>
      <c r="I224"/>
      <c r="J224"/>
      <c r="K224"/>
      <c r="L224"/>
      <c r="M224"/>
      <c r="P224"/>
    </row>
    <row r="225" spans="4:16">
      <c r="D225"/>
      <c r="E225"/>
      <c r="G225" s="69" t="s">
        <v>294</v>
      </c>
      <c r="I225"/>
      <c r="J225"/>
      <c r="K225"/>
      <c r="L225"/>
      <c r="M225"/>
      <c r="P225"/>
    </row>
    <row r="226" spans="4:16">
      <c r="D226"/>
      <c r="E226"/>
      <c r="G226" s="69" t="s">
        <v>349</v>
      </c>
      <c r="I226"/>
      <c r="J226"/>
      <c r="K226"/>
      <c r="L226"/>
      <c r="M226"/>
      <c r="P226"/>
    </row>
    <row r="227" spans="4:16">
      <c r="D227"/>
      <c r="E227"/>
      <c r="G227" s="69" t="s">
        <v>273</v>
      </c>
      <c r="I227"/>
      <c r="J227"/>
      <c r="K227"/>
      <c r="L227"/>
      <c r="M227"/>
      <c r="P227"/>
    </row>
    <row r="228" spans="4:16">
      <c r="D228"/>
      <c r="E228"/>
      <c r="G228" s="69" t="s">
        <v>339</v>
      </c>
      <c r="I228"/>
      <c r="J228"/>
      <c r="K228"/>
      <c r="L228"/>
      <c r="M228"/>
      <c r="P228"/>
    </row>
    <row r="229" spans="4:16">
      <c r="D229"/>
      <c r="E229"/>
      <c r="G229" s="69" t="s">
        <v>196</v>
      </c>
      <c r="I229"/>
      <c r="J229"/>
      <c r="K229"/>
      <c r="L229"/>
      <c r="M229"/>
      <c r="P229"/>
    </row>
    <row r="230" spans="4:16">
      <c r="D230"/>
      <c r="E230"/>
      <c r="G230" s="69" t="s">
        <v>197</v>
      </c>
      <c r="I230"/>
      <c r="J230"/>
      <c r="K230"/>
      <c r="L230"/>
      <c r="M230"/>
      <c r="P230"/>
    </row>
    <row r="231" spans="4:16">
      <c r="D231"/>
      <c r="E231"/>
      <c r="G231" s="69" t="s">
        <v>198</v>
      </c>
      <c r="I231"/>
      <c r="J231"/>
      <c r="K231"/>
      <c r="L231"/>
      <c r="M231"/>
      <c r="P231"/>
    </row>
    <row r="232" spans="4:16">
      <c r="D232"/>
      <c r="E232"/>
      <c r="G232" s="69" t="s">
        <v>338</v>
      </c>
      <c r="I232"/>
      <c r="J232"/>
      <c r="K232"/>
      <c r="L232"/>
      <c r="M232"/>
      <c r="P232"/>
    </row>
    <row r="233" spans="4:16">
      <c r="D233"/>
      <c r="E233"/>
      <c r="G233" s="69" t="s">
        <v>199</v>
      </c>
      <c r="I233"/>
      <c r="J233"/>
      <c r="K233"/>
      <c r="L233"/>
      <c r="M233"/>
      <c r="P233"/>
    </row>
    <row r="234" spans="4:16">
      <c r="D234"/>
      <c r="E234"/>
      <c r="G234" s="69" t="s">
        <v>73</v>
      </c>
      <c r="I234"/>
      <c r="J234"/>
      <c r="K234"/>
      <c r="L234"/>
      <c r="M234"/>
      <c r="P234"/>
    </row>
    <row r="235" spans="4:16">
      <c r="D235"/>
      <c r="E235"/>
      <c r="G235" s="69" t="s">
        <v>200</v>
      </c>
      <c r="I235"/>
      <c r="J235"/>
      <c r="K235"/>
      <c r="L235"/>
      <c r="M235"/>
      <c r="P235"/>
    </row>
    <row r="236" spans="4:16">
      <c r="D236"/>
      <c r="E236"/>
      <c r="G236" s="69" t="s">
        <v>37</v>
      </c>
      <c r="I236"/>
      <c r="J236"/>
      <c r="K236"/>
      <c r="L236"/>
      <c r="M236"/>
      <c r="P236"/>
    </row>
    <row r="237" spans="4:16">
      <c r="D237"/>
      <c r="E237"/>
      <c r="G237" s="69" t="s">
        <v>46</v>
      </c>
      <c r="I237"/>
      <c r="J237"/>
      <c r="K237"/>
      <c r="L237"/>
      <c r="M237"/>
      <c r="P237"/>
    </row>
    <row r="238" spans="4:16">
      <c r="D238"/>
      <c r="E238"/>
      <c r="G238" s="69" t="s">
        <v>386</v>
      </c>
      <c r="I238"/>
      <c r="J238"/>
      <c r="K238"/>
      <c r="L238"/>
      <c r="M238"/>
      <c r="P238"/>
    </row>
    <row r="239" spans="4:16">
      <c r="D239"/>
      <c r="E239"/>
      <c r="G239" s="69" t="s">
        <v>648</v>
      </c>
      <c r="I239"/>
      <c r="J239"/>
      <c r="K239"/>
      <c r="L239"/>
      <c r="M239"/>
      <c r="P239"/>
    </row>
    <row r="240" spans="4:16">
      <c r="D240"/>
      <c r="E240"/>
      <c r="G240" s="69" t="s">
        <v>201</v>
      </c>
      <c r="I240"/>
      <c r="J240"/>
      <c r="K240"/>
      <c r="L240"/>
      <c r="M240"/>
      <c r="P240"/>
    </row>
    <row r="241" spans="4:16">
      <c r="D241"/>
      <c r="E241"/>
      <c r="G241" s="69" t="s">
        <v>202</v>
      </c>
      <c r="I241"/>
      <c r="J241"/>
      <c r="K241"/>
      <c r="L241"/>
      <c r="M241"/>
      <c r="P241"/>
    </row>
    <row r="242" spans="4:16">
      <c r="D242"/>
      <c r="E242"/>
      <c r="G242" s="69" t="s">
        <v>203</v>
      </c>
      <c r="I242"/>
      <c r="J242"/>
      <c r="K242"/>
      <c r="L242"/>
      <c r="M242"/>
      <c r="P242"/>
    </row>
    <row r="243" spans="4:16">
      <c r="D243"/>
      <c r="E243"/>
      <c r="G243" s="69" t="s">
        <v>118</v>
      </c>
      <c r="I243"/>
      <c r="J243"/>
      <c r="K243"/>
      <c r="L243"/>
      <c r="M243"/>
      <c r="P243"/>
    </row>
    <row r="244" spans="4:16">
      <c r="D244"/>
      <c r="E244"/>
      <c r="G244" s="69" t="s">
        <v>560</v>
      </c>
      <c r="I244"/>
      <c r="J244"/>
      <c r="K244"/>
      <c r="L244"/>
      <c r="M244"/>
      <c r="P244"/>
    </row>
    <row r="245" spans="4:16">
      <c r="D245"/>
      <c r="E245"/>
      <c r="G245" s="69" t="s">
        <v>66</v>
      </c>
      <c r="I245"/>
      <c r="J245"/>
      <c r="K245"/>
      <c r="L245"/>
      <c r="M245"/>
      <c r="P245"/>
    </row>
    <row r="246" spans="4:16">
      <c r="D246"/>
      <c r="E246"/>
      <c r="G246" s="69" t="s">
        <v>66</v>
      </c>
      <c r="I246"/>
      <c r="J246"/>
      <c r="K246"/>
      <c r="L246"/>
      <c r="M246"/>
      <c r="P246"/>
    </row>
    <row r="247" spans="4:16">
      <c r="D247"/>
      <c r="E247"/>
      <c r="G247" s="69" t="s">
        <v>395</v>
      </c>
      <c r="I247"/>
      <c r="J247"/>
      <c r="K247"/>
      <c r="L247"/>
      <c r="M247"/>
      <c r="P247"/>
    </row>
    <row r="248" spans="4:16">
      <c r="D248"/>
      <c r="E248"/>
      <c r="G248" s="69" t="s">
        <v>204</v>
      </c>
      <c r="I248"/>
      <c r="J248"/>
      <c r="K248"/>
      <c r="L248"/>
      <c r="M248"/>
      <c r="P248"/>
    </row>
    <row r="249" spans="4:16">
      <c r="D249"/>
      <c r="E249"/>
      <c r="G249" s="69" t="s">
        <v>474</v>
      </c>
      <c r="I249"/>
      <c r="J249"/>
      <c r="K249"/>
      <c r="L249"/>
      <c r="M249"/>
      <c r="P249"/>
    </row>
    <row r="250" spans="4:16">
      <c r="D250"/>
      <c r="E250"/>
      <c r="G250" s="69" t="s">
        <v>348</v>
      </c>
      <c r="I250"/>
      <c r="J250"/>
      <c r="K250"/>
      <c r="L250"/>
      <c r="M250"/>
      <c r="P250"/>
    </row>
    <row r="251" spans="4:16">
      <c r="D251"/>
      <c r="E251"/>
      <c r="G251" s="69" t="s">
        <v>58</v>
      </c>
      <c r="I251"/>
      <c r="J251"/>
      <c r="K251"/>
      <c r="L251"/>
      <c r="M251"/>
      <c r="P251"/>
    </row>
    <row r="252" spans="4:16">
      <c r="D252"/>
      <c r="E252"/>
      <c r="G252" s="69" t="s">
        <v>481</v>
      </c>
      <c r="I252"/>
      <c r="J252"/>
      <c r="K252"/>
      <c r="L252"/>
      <c r="M252"/>
      <c r="P252"/>
    </row>
    <row r="253" spans="4:16">
      <c r="D253"/>
      <c r="E253"/>
      <c r="G253" s="69" t="s">
        <v>468</v>
      </c>
      <c r="I253"/>
      <c r="J253"/>
      <c r="K253"/>
      <c r="L253"/>
      <c r="M253"/>
      <c r="P253"/>
    </row>
    <row r="254" spans="4:16">
      <c r="D254"/>
      <c r="E254"/>
      <c r="G254" s="69" t="s">
        <v>469</v>
      </c>
      <c r="I254"/>
      <c r="J254"/>
      <c r="K254"/>
      <c r="L254"/>
      <c r="M254"/>
      <c r="P254"/>
    </row>
    <row r="255" spans="4:16">
      <c r="D255"/>
      <c r="E255"/>
      <c r="G255" s="69" t="s">
        <v>488</v>
      </c>
      <c r="I255"/>
      <c r="J255"/>
      <c r="K255"/>
      <c r="L255"/>
      <c r="M255"/>
      <c r="P255"/>
    </row>
    <row r="256" spans="4:16">
      <c r="D256"/>
      <c r="E256"/>
      <c r="G256" s="69" t="s">
        <v>459</v>
      </c>
      <c r="I256"/>
      <c r="J256"/>
      <c r="K256"/>
      <c r="L256"/>
      <c r="M256"/>
      <c r="P256"/>
    </row>
    <row r="257" spans="4:16">
      <c r="D257"/>
      <c r="E257"/>
      <c r="G257" s="69" t="s">
        <v>460</v>
      </c>
      <c r="I257"/>
      <c r="J257"/>
      <c r="K257"/>
      <c r="L257"/>
      <c r="M257"/>
      <c r="P257"/>
    </row>
    <row r="258" spans="4:16">
      <c r="D258"/>
      <c r="E258"/>
      <c r="G258" s="69" t="s">
        <v>205</v>
      </c>
      <c r="I258"/>
      <c r="J258"/>
      <c r="K258"/>
      <c r="L258"/>
      <c r="M258"/>
      <c r="P258"/>
    </row>
    <row r="259" spans="4:16">
      <c r="D259"/>
      <c r="E259"/>
      <c r="G259" s="69" t="s">
        <v>205</v>
      </c>
      <c r="I259"/>
      <c r="J259"/>
      <c r="K259"/>
      <c r="L259"/>
      <c r="M259"/>
      <c r="P259"/>
    </row>
    <row r="260" spans="4:16">
      <c r="D260"/>
      <c r="E260"/>
      <c r="G260" s="69" t="s">
        <v>616</v>
      </c>
      <c r="I260"/>
      <c r="J260"/>
      <c r="K260"/>
      <c r="L260"/>
      <c r="M260"/>
      <c r="P260"/>
    </row>
    <row r="261" spans="4:16">
      <c r="D261"/>
      <c r="E261"/>
      <c r="G261" s="69" t="s">
        <v>206</v>
      </c>
      <c r="I261"/>
      <c r="J261"/>
      <c r="K261"/>
      <c r="L261"/>
      <c r="M261"/>
      <c r="P261"/>
    </row>
    <row r="262" spans="4:16">
      <c r="D262"/>
      <c r="E262"/>
      <c r="G262" s="69" t="s">
        <v>114</v>
      </c>
      <c r="I262"/>
      <c r="J262"/>
      <c r="K262"/>
      <c r="L262"/>
      <c r="M262"/>
      <c r="P262"/>
    </row>
    <row r="263" spans="4:16">
      <c r="D263"/>
      <c r="E263"/>
      <c r="G263" s="69" t="s">
        <v>405</v>
      </c>
      <c r="I263"/>
      <c r="J263"/>
      <c r="K263"/>
      <c r="L263"/>
      <c r="M263"/>
      <c r="P263"/>
    </row>
    <row r="264" spans="4:16">
      <c r="D264"/>
      <c r="E264"/>
      <c r="G264" s="69" t="s">
        <v>295</v>
      </c>
      <c r="I264"/>
      <c r="J264"/>
      <c r="K264"/>
      <c r="L264"/>
      <c r="M264"/>
      <c r="P264"/>
    </row>
    <row r="265" spans="4:16">
      <c r="D265"/>
      <c r="E265"/>
      <c r="G265" s="69" t="s">
        <v>640</v>
      </c>
      <c r="I265"/>
      <c r="J265"/>
      <c r="K265"/>
      <c r="L265"/>
      <c r="M265"/>
      <c r="P265"/>
    </row>
    <row r="266" spans="4:16">
      <c r="D266"/>
      <c r="E266"/>
      <c r="G266" s="69" t="s">
        <v>291</v>
      </c>
      <c r="I266"/>
      <c r="J266"/>
      <c r="K266"/>
      <c r="L266"/>
      <c r="M266"/>
      <c r="P266"/>
    </row>
    <row r="267" spans="4:16">
      <c r="D267"/>
      <c r="E267"/>
      <c r="G267" s="69" t="s">
        <v>482</v>
      </c>
      <c r="I267"/>
      <c r="J267"/>
      <c r="K267"/>
      <c r="L267"/>
      <c r="M267"/>
      <c r="P267"/>
    </row>
    <row r="268" spans="4:16">
      <c r="D268"/>
      <c r="E268"/>
      <c r="G268" s="69" t="s">
        <v>159</v>
      </c>
      <c r="I268"/>
      <c r="J268"/>
      <c r="K268"/>
      <c r="L268"/>
      <c r="M268"/>
      <c r="P268"/>
    </row>
    <row r="269" spans="4:16">
      <c r="D269"/>
      <c r="E269"/>
      <c r="G269" s="69" t="s">
        <v>207</v>
      </c>
      <c r="I269"/>
      <c r="J269"/>
      <c r="K269"/>
      <c r="L269"/>
      <c r="M269"/>
      <c r="P269"/>
    </row>
    <row r="270" spans="4:16">
      <c r="D270"/>
      <c r="E270"/>
      <c r="G270" s="69" t="s">
        <v>208</v>
      </c>
      <c r="I270"/>
      <c r="J270"/>
      <c r="K270"/>
      <c r="L270"/>
      <c r="M270"/>
      <c r="P270"/>
    </row>
    <row r="271" spans="4:16">
      <c r="D271"/>
      <c r="E271"/>
      <c r="G271" s="69" t="s">
        <v>296</v>
      </c>
      <c r="I271"/>
      <c r="J271"/>
      <c r="K271"/>
      <c r="L271"/>
      <c r="M271"/>
      <c r="P271"/>
    </row>
    <row r="272" spans="4:16">
      <c r="D272"/>
      <c r="E272"/>
      <c r="G272" s="69" t="s">
        <v>74</v>
      </c>
      <c r="I272"/>
      <c r="J272"/>
      <c r="K272"/>
      <c r="L272"/>
      <c r="M272"/>
      <c r="P272"/>
    </row>
    <row r="273" spans="4:16">
      <c r="D273"/>
      <c r="E273"/>
      <c r="G273" s="69" t="s">
        <v>297</v>
      </c>
      <c r="I273"/>
      <c r="J273"/>
      <c r="K273"/>
      <c r="L273"/>
      <c r="M273"/>
      <c r="P273"/>
    </row>
    <row r="274" spans="4:16">
      <c r="D274"/>
      <c r="E274"/>
      <c r="G274" s="69" t="s">
        <v>396</v>
      </c>
      <c r="I274"/>
      <c r="J274"/>
      <c r="K274"/>
      <c r="L274"/>
      <c r="M274"/>
      <c r="P274"/>
    </row>
    <row r="275" spans="4:16">
      <c r="D275"/>
      <c r="E275"/>
      <c r="G275" s="69" t="s">
        <v>111</v>
      </c>
      <c r="I275"/>
      <c r="J275"/>
      <c r="K275"/>
      <c r="L275"/>
      <c r="M275"/>
      <c r="P275"/>
    </row>
    <row r="276" spans="4:16">
      <c r="D276"/>
      <c r="E276"/>
      <c r="G276" s="69" t="s">
        <v>635</v>
      </c>
      <c r="I276"/>
      <c r="J276"/>
      <c r="K276"/>
      <c r="L276"/>
      <c r="M276"/>
      <c r="P276"/>
    </row>
    <row r="277" spans="4:16">
      <c r="D277"/>
      <c r="E277"/>
      <c r="G277" s="69" t="s">
        <v>476</v>
      </c>
      <c r="I277"/>
      <c r="J277"/>
      <c r="K277"/>
      <c r="L277"/>
      <c r="M277"/>
      <c r="P277"/>
    </row>
    <row r="278" spans="4:16">
      <c r="D278"/>
      <c r="E278"/>
      <c r="G278" s="69" t="s">
        <v>342</v>
      </c>
      <c r="I278"/>
      <c r="J278"/>
      <c r="K278"/>
      <c r="L278"/>
      <c r="M278"/>
      <c r="P278"/>
    </row>
    <row r="279" spans="4:16">
      <c r="D279"/>
      <c r="E279"/>
      <c r="G279" s="69" t="s">
        <v>365</v>
      </c>
      <c r="I279"/>
      <c r="J279"/>
      <c r="K279"/>
      <c r="L279"/>
      <c r="M279"/>
      <c r="P279"/>
    </row>
    <row r="280" spans="4:16">
      <c r="D280"/>
      <c r="E280"/>
      <c r="G280" s="69" t="s">
        <v>364</v>
      </c>
      <c r="I280"/>
      <c r="J280"/>
      <c r="K280"/>
      <c r="L280"/>
      <c r="M280"/>
      <c r="P280"/>
    </row>
    <row r="281" spans="4:16">
      <c r="D281"/>
      <c r="E281"/>
      <c r="G281" s="69" t="s">
        <v>209</v>
      </c>
      <c r="I281"/>
      <c r="J281"/>
      <c r="K281"/>
      <c r="L281"/>
      <c r="M281"/>
      <c r="P281"/>
    </row>
    <row r="282" spans="4:16">
      <c r="D282"/>
      <c r="E282"/>
      <c r="G282" s="69" t="s">
        <v>210</v>
      </c>
      <c r="I282"/>
      <c r="J282"/>
      <c r="K282"/>
      <c r="L282"/>
      <c r="M282"/>
      <c r="P282"/>
    </row>
    <row r="283" spans="4:16">
      <c r="D283"/>
      <c r="E283"/>
      <c r="G283" s="69" t="s">
        <v>211</v>
      </c>
      <c r="I283"/>
      <c r="J283"/>
      <c r="K283"/>
      <c r="L283"/>
      <c r="M283"/>
      <c r="P283"/>
    </row>
    <row r="284" spans="4:16">
      <c r="D284"/>
      <c r="E284"/>
      <c r="G284" s="69" t="s">
        <v>315</v>
      </c>
      <c r="I284"/>
      <c r="J284"/>
      <c r="K284"/>
      <c r="L284"/>
      <c r="M284"/>
      <c r="P284"/>
    </row>
    <row r="285" spans="4:16">
      <c r="D285"/>
      <c r="E285"/>
      <c r="G285" s="69" t="s">
        <v>313</v>
      </c>
      <c r="I285"/>
      <c r="J285"/>
      <c r="K285"/>
      <c r="L285"/>
      <c r="M285"/>
      <c r="P285"/>
    </row>
    <row r="286" spans="4:16">
      <c r="D286"/>
      <c r="E286"/>
      <c r="G286" s="69" t="s">
        <v>314</v>
      </c>
      <c r="I286"/>
      <c r="J286"/>
      <c r="K286"/>
      <c r="L286"/>
      <c r="M286"/>
      <c r="P286"/>
    </row>
    <row r="287" spans="4:16">
      <c r="D287"/>
      <c r="E287"/>
      <c r="G287" s="69" t="s">
        <v>646</v>
      </c>
      <c r="I287"/>
      <c r="J287"/>
      <c r="K287"/>
      <c r="L287"/>
      <c r="M287"/>
      <c r="P287"/>
    </row>
    <row r="288" spans="4:16">
      <c r="D288"/>
      <c r="E288"/>
      <c r="G288" s="69" t="s">
        <v>160</v>
      </c>
      <c r="I288"/>
      <c r="J288"/>
      <c r="K288"/>
      <c r="L288"/>
      <c r="M288"/>
      <c r="P288"/>
    </row>
    <row r="289" spans="4:16">
      <c r="D289"/>
      <c r="E289"/>
      <c r="G289" s="69" t="s">
        <v>69</v>
      </c>
      <c r="I289"/>
      <c r="J289"/>
      <c r="K289"/>
      <c r="L289"/>
      <c r="M289"/>
      <c r="P289"/>
    </row>
    <row r="290" spans="4:16">
      <c r="D290"/>
      <c r="E290"/>
      <c r="G290" s="69" t="s">
        <v>212</v>
      </c>
      <c r="I290"/>
      <c r="J290"/>
      <c r="K290"/>
      <c r="L290"/>
      <c r="M290"/>
      <c r="P290"/>
    </row>
    <row r="291" spans="4:16">
      <c r="D291"/>
      <c r="E291"/>
      <c r="G291" s="69" t="s">
        <v>316</v>
      </c>
      <c r="I291"/>
      <c r="J291"/>
      <c r="K291"/>
      <c r="L291"/>
      <c r="M291"/>
      <c r="P291"/>
    </row>
    <row r="292" spans="4:16">
      <c r="D292"/>
      <c r="E292"/>
      <c r="G292" s="69" t="s">
        <v>389</v>
      </c>
      <c r="I292"/>
      <c r="J292"/>
      <c r="K292"/>
      <c r="L292"/>
      <c r="M292"/>
      <c r="P292"/>
    </row>
    <row r="293" spans="4:16">
      <c r="D293"/>
      <c r="E293"/>
      <c r="G293" s="69" t="s">
        <v>310</v>
      </c>
      <c r="I293"/>
      <c r="J293"/>
      <c r="K293"/>
      <c r="L293"/>
      <c r="M293"/>
      <c r="P293"/>
    </row>
    <row r="294" spans="4:16">
      <c r="D294"/>
      <c r="E294"/>
      <c r="G294" s="69" t="s">
        <v>307</v>
      </c>
      <c r="I294"/>
      <c r="J294"/>
      <c r="K294"/>
      <c r="L294"/>
      <c r="M294"/>
      <c r="P294"/>
    </row>
    <row r="295" spans="4:16">
      <c r="D295"/>
      <c r="E295"/>
      <c r="G295" s="69" t="s">
        <v>213</v>
      </c>
      <c r="I295"/>
      <c r="J295"/>
      <c r="K295"/>
      <c r="L295"/>
      <c r="M295"/>
      <c r="P295"/>
    </row>
    <row r="296" spans="4:16">
      <c r="D296"/>
      <c r="E296"/>
      <c r="G296" s="69" t="s">
        <v>49</v>
      </c>
      <c r="I296"/>
      <c r="J296"/>
      <c r="K296"/>
      <c r="L296"/>
      <c r="M296"/>
      <c r="P296"/>
    </row>
    <row r="297" spans="4:16">
      <c r="D297"/>
      <c r="E297"/>
      <c r="G297" s="69" t="s">
        <v>302</v>
      </c>
      <c r="I297"/>
      <c r="J297"/>
      <c r="K297"/>
      <c r="L297"/>
      <c r="M297"/>
      <c r="P297"/>
    </row>
    <row r="298" spans="4:16">
      <c r="D298"/>
      <c r="E298"/>
      <c r="G298" s="69" t="s">
        <v>645</v>
      </c>
      <c r="I298"/>
      <c r="J298"/>
      <c r="K298"/>
      <c r="L298"/>
      <c r="M298"/>
      <c r="P298"/>
    </row>
    <row r="299" spans="4:16">
      <c r="D299"/>
      <c r="E299"/>
      <c r="G299" s="69" t="s">
        <v>120</v>
      </c>
      <c r="I299"/>
      <c r="J299"/>
      <c r="K299"/>
      <c r="L299"/>
      <c r="M299"/>
      <c r="P299"/>
    </row>
    <row r="300" spans="4:16">
      <c r="D300"/>
      <c r="E300"/>
      <c r="G300" s="69" t="s">
        <v>214</v>
      </c>
      <c r="I300"/>
      <c r="J300"/>
      <c r="K300"/>
      <c r="L300"/>
      <c r="M300"/>
      <c r="P300"/>
    </row>
    <row r="301" spans="4:16">
      <c r="D301"/>
      <c r="E301"/>
      <c r="G301" s="69" t="s">
        <v>65</v>
      </c>
      <c r="I301"/>
      <c r="J301"/>
      <c r="K301"/>
      <c r="L301"/>
      <c r="M301"/>
      <c r="P301"/>
    </row>
    <row r="302" spans="4:16">
      <c r="D302"/>
      <c r="E302"/>
      <c r="G302" s="69" t="s">
        <v>311</v>
      </c>
      <c r="I302"/>
      <c r="J302"/>
      <c r="K302"/>
      <c r="L302"/>
      <c r="M302"/>
      <c r="P302"/>
    </row>
    <row r="303" spans="4:16">
      <c r="D303"/>
      <c r="E303"/>
      <c r="G303" s="69" t="s">
        <v>215</v>
      </c>
      <c r="I303"/>
      <c r="J303"/>
      <c r="K303"/>
      <c r="L303"/>
      <c r="M303"/>
      <c r="P303"/>
    </row>
    <row r="304" spans="4:16">
      <c r="D304"/>
      <c r="E304"/>
      <c r="G304" s="69" t="s">
        <v>216</v>
      </c>
      <c r="I304"/>
      <c r="J304"/>
      <c r="K304"/>
      <c r="L304"/>
      <c r="M304"/>
      <c r="P304"/>
    </row>
    <row r="305" spans="4:16">
      <c r="D305"/>
      <c r="E305"/>
      <c r="G305" s="69" t="s">
        <v>64</v>
      </c>
      <c r="I305"/>
      <c r="J305"/>
      <c r="K305"/>
      <c r="L305"/>
      <c r="M305"/>
      <c r="P305"/>
    </row>
    <row r="306" spans="4:16">
      <c r="D306"/>
      <c r="E306"/>
      <c r="G306" s="69" t="s">
        <v>217</v>
      </c>
      <c r="I306"/>
      <c r="J306"/>
      <c r="K306"/>
      <c r="L306"/>
      <c r="M306"/>
      <c r="P306"/>
    </row>
    <row r="307" spans="4:16">
      <c r="D307"/>
      <c r="E307"/>
      <c r="G307" s="69" t="s">
        <v>597</v>
      </c>
      <c r="I307"/>
      <c r="J307"/>
      <c r="K307"/>
      <c r="L307"/>
      <c r="M307"/>
      <c r="P307"/>
    </row>
    <row r="308" spans="4:16">
      <c r="D308"/>
      <c r="E308"/>
      <c r="G308" s="69" t="s">
        <v>612</v>
      </c>
      <c r="I308"/>
      <c r="J308"/>
      <c r="K308"/>
      <c r="L308"/>
      <c r="M308"/>
      <c r="P308"/>
    </row>
    <row r="309" spans="4:16">
      <c r="D309"/>
      <c r="E309"/>
      <c r="G309" s="69" t="s">
        <v>115</v>
      </c>
      <c r="I309"/>
      <c r="J309"/>
      <c r="K309"/>
      <c r="L309"/>
      <c r="M309"/>
      <c r="P309"/>
    </row>
    <row r="310" spans="4:16">
      <c r="D310"/>
      <c r="E310"/>
      <c r="G310" s="69" t="s">
        <v>496</v>
      </c>
      <c r="I310"/>
      <c r="J310"/>
      <c r="K310"/>
      <c r="L310"/>
      <c r="M310"/>
      <c r="P310"/>
    </row>
    <row r="311" spans="4:16">
      <c r="D311"/>
      <c r="E311"/>
      <c r="G311" s="69" t="s">
        <v>599</v>
      </c>
      <c r="I311"/>
      <c r="J311"/>
      <c r="K311"/>
      <c r="L311"/>
      <c r="M311"/>
      <c r="P311"/>
    </row>
    <row r="312" spans="4:16">
      <c r="D312"/>
      <c r="E312"/>
      <c r="G312" s="69" t="s">
        <v>401</v>
      </c>
      <c r="I312"/>
      <c r="J312"/>
      <c r="K312"/>
      <c r="L312"/>
      <c r="M312"/>
      <c r="P312"/>
    </row>
    <row r="313" spans="4:16">
      <c r="D313"/>
      <c r="E313"/>
      <c r="G313" s="69" t="s">
        <v>29</v>
      </c>
      <c r="I313"/>
      <c r="J313"/>
      <c r="K313"/>
      <c r="L313"/>
      <c r="M313"/>
      <c r="P313"/>
    </row>
    <row r="314" spans="4:16">
      <c r="D314"/>
      <c r="E314"/>
      <c r="G314" s="69" t="s">
        <v>218</v>
      </c>
      <c r="I314"/>
      <c r="J314"/>
      <c r="K314"/>
      <c r="L314"/>
      <c r="M314"/>
      <c r="P314"/>
    </row>
    <row r="315" spans="4:16">
      <c r="D315"/>
      <c r="E315"/>
      <c r="G315" s="69" t="s">
        <v>327</v>
      </c>
      <c r="I315"/>
      <c r="J315"/>
      <c r="K315"/>
      <c r="L315"/>
      <c r="M315"/>
      <c r="P315"/>
    </row>
    <row r="316" spans="4:16">
      <c r="D316"/>
      <c r="E316"/>
      <c r="G316" s="69" t="s">
        <v>219</v>
      </c>
      <c r="I316"/>
      <c r="J316"/>
      <c r="K316"/>
      <c r="L316"/>
      <c r="M316"/>
      <c r="P316"/>
    </row>
    <row r="317" spans="4:16">
      <c r="D317"/>
      <c r="E317"/>
      <c r="G317" s="69" t="s">
        <v>56</v>
      </c>
      <c r="I317"/>
      <c r="J317"/>
      <c r="K317"/>
      <c r="L317"/>
      <c r="M317"/>
      <c r="P317"/>
    </row>
    <row r="318" spans="4:16">
      <c r="D318"/>
      <c r="E318"/>
      <c r="G318" s="69" t="s">
        <v>157</v>
      </c>
      <c r="I318"/>
      <c r="J318"/>
      <c r="K318"/>
      <c r="L318"/>
      <c r="M318"/>
      <c r="P318"/>
    </row>
    <row r="319" spans="4:16">
      <c r="D319"/>
      <c r="E319"/>
      <c r="G319" s="69" t="s">
        <v>397</v>
      </c>
      <c r="I319"/>
      <c r="J319"/>
      <c r="K319"/>
      <c r="L319"/>
      <c r="M319"/>
      <c r="P319"/>
    </row>
    <row r="320" spans="4:16">
      <c r="D320"/>
      <c r="E320"/>
      <c r="G320" s="69" t="s">
        <v>457</v>
      </c>
      <c r="I320"/>
      <c r="J320"/>
      <c r="K320"/>
      <c r="L320"/>
      <c r="M320"/>
      <c r="P320"/>
    </row>
    <row r="321" spans="4:16">
      <c r="D321"/>
      <c r="E321"/>
      <c r="G321" s="69" t="s">
        <v>610</v>
      </c>
      <c r="I321"/>
      <c r="J321"/>
      <c r="K321"/>
      <c r="L321"/>
      <c r="M321"/>
      <c r="P321"/>
    </row>
    <row r="322" spans="4:16">
      <c r="D322"/>
      <c r="E322"/>
      <c r="G322" s="69" t="s">
        <v>614</v>
      </c>
      <c r="I322"/>
      <c r="J322"/>
      <c r="K322"/>
      <c r="L322"/>
      <c r="M322"/>
      <c r="P322"/>
    </row>
    <row r="323" spans="4:16">
      <c r="D323"/>
      <c r="E323"/>
      <c r="G323" s="69" t="s">
        <v>220</v>
      </c>
      <c r="I323"/>
      <c r="J323"/>
      <c r="K323"/>
      <c r="L323"/>
      <c r="M323"/>
      <c r="P323"/>
    </row>
    <row r="324" spans="4:16">
      <c r="D324"/>
      <c r="E324"/>
      <c r="G324" s="69" t="s">
        <v>158</v>
      </c>
      <c r="I324"/>
      <c r="J324"/>
      <c r="K324"/>
      <c r="L324"/>
      <c r="M324"/>
      <c r="P324"/>
    </row>
    <row r="325" spans="4:16">
      <c r="D325"/>
      <c r="E325"/>
      <c r="G325" s="69" t="s">
        <v>467</v>
      </c>
      <c r="I325"/>
      <c r="J325"/>
      <c r="K325"/>
      <c r="L325"/>
      <c r="M325"/>
      <c r="P325"/>
    </row>
    <row r="326" spans="4:16">
      <c r="D326"/>
      <c r="E326"/>
      <c r="G326" s="69" t="s">
        <v>303</v>
      </c>
      <c r="I326"/>
      <c r="J326"/>
      <c r="K326"/>
      <c r="L326"/>
      <c r="M326"/>
      <c r="P326"/>
    </row>
    <row r="327" spans="4:16">
      <c r="D327"/>
      <c r="E327"/>
      <c r="G327" s="69" t="s">
        <v>221</v>
      </c>
      <c r="I327"/>
      <c r="J327"/>
      <c r="K327"/>
      <c r="L327"/>
      <c r="M327"/>
      <c r="P327"/>
    </row>
    <row r="328" spans="4:16">
      <c r="D328"/>
      <c r="E328"/>
      <c r="G328" s="69" t="s">
        <v>306</v>
      </c>
      <c r="I328"/>
      <c r="J328"/>
      <c r="K328"/>
      <c r="L328"/>
      <c r="M328"/>
      <c r="P328"/>
    </row>
    <row r="329" spans="4:16">
      <c r="D329"/>
      <c r="E329"/>
      <c r="G329" s="69" t="s">
        <v>299</v>
      </c>
      <c r="I329"/>
      <c r="J329"/>
      <c r="K329"/>
      <c r="L329"/>
      <c r="M329"/>
      <c r="P329"/>
    </row>
    <row r="330" spans="4:16">
      <c r="D330"/>
      <c r="E330"/>
      <c r="G330" s="69" t="s">
        <v>222</v>
      </c>
      <c r="I330"/>
      <c r="J330"/>
      <c r="K330"/>
      <c r="L330"/>
      <c r="M330"/>
      <c r="P330"/>
    </row>
    <row r="331" spans="4:16">
      <c r="D331"/>
      <c r="E331"/>
      <c r="G331" s="69" t="s">
        <v>647</v>
      </c>
      <c r="I331"/>
      <c r="J331"/>
      <c r="K331"/>
      <c r="L331"/>
      <c r="M331"/>
      <c r="P331"/>
    </row>
    <row r="332" spans="4:16">
      <c r="D332"/>
      <c r="E332"/>
      <c r="G332" s="69" t="s">
        <v>27</v>
      </c>
      <c r="I332"/>
      <c r="J332"/>
      <c r="K332"/>
      <c r="L332"/>
      <c r="M332"/>
      <c r="P332"/>
    </row>
    <row r="333" spans="4:16">
      <c r="D333"/>
      <c r="E333"/>
      <c r="G333" s="69" t="s">
        <v>336</v>
      </c>
      <c r="I333"/>
      <c r="J333"/>
      <c r="K333"/>
      <c r="L333"/>
      <c r="M333"/>
      <c r="P333"/>
    </row>
    <row r="334" spans="4:16">
      <c r="D334"/>
      <c r="E334"/>
      <c r="G334" s="69" t="s">
        <v>70</v>
      </c>
      <c r="I334"/>
      <c r="J334"/>
      <c r="K334"/>
      <c r="L334"/>
      <c r="M334"/>
      <c r="P334"/>
    </row>
    <row r="335" spans="4:16">
      <c r="D335"/>
      <c r="E335"/>
      <c r="G335" s="69" t="s">
        <v>333</v>
      </c>
      <c r="I335"/>
      <c r="J335"/>
      <c r="K335"/>
      <c r="L335"/>
      <c r="M335"/>
      <c r="P335"/>
    </row>
    <row r="336" spans="4:16">
      <c r="D336"/>
      <c r="E336"/>
      <c r="G336" s="69" t="s">
        <v>54</v>
      </c>
      <c r="I336"/>
      <c r="J336"/>
      <c r="K336"/>
      <c r="L336"/>
      <c r="M336"/>
      <c r="P336"/>
    </row>
    <row r="337" spans="4:16">
      <c r="D337"/>
      <c r="E337"/>
      <c r="G337" s="69" t="s">
        <v>61</v>
      </c>
      <c r="I337"/>
      <c r="J337"/>
      <c r="K337"/>
      <c r="L337"/>
      <c r="M337"/>
      <c r="P337"/>
    </row>
    <row r="338" spans="4:16">
      <c r="D338"/>
      <c r="E338"/>
      <c r="G338" s="69" t="s">
        <v>223</v>
      </c>
      <c r="I338"/>
      <c r="J338"/>
      <c r="K338"/>
      <c r="L338"/>
      <c r="M338"/>
      <c r="P338"/>
    </row>
    <row r="339" spans="4:16">
      <c r="D339"/>
      <c r="E339"/>
      <c r="G339" s="69" t="s">
        <v>326</v>
      </c>
      <c r="I339"/>
      <c r="J339"/>
      <c r="K339"/>
      <c r="L339"/>
      <c r="M339"/>
      <c r="P339"/>
    </row>
    <row r="340" spans="4:16">
      <c r="D340"/>
      <c r="E340"/>
      <c r="G340" s="69" t="s">
        <v>366</v>
      </c>
      <c r="I340"/>
      <c r="J340"/>
      <c r="K340"/>
      <c r="L340"/>
      <c r="M340"/>
      <c r="P340"/>
    </row>
    <row r="341" spans="4:16">
      <c r="D341"/>
      <c r="E341"/>
      <c r="G341" s="69" t="s">
        <v>298</v>
      </c>
      <c r="I341"/>
      <c r="J341"/>
      <c r="K341"/>
      <c r="L341"/>
      <c r="M341"/>
      <c r="P341"/>
    </row>
    <row r="342" spans="4:16">
      <c r="D342"/>
      <c r="E342"/>
      <c r="G342" s="69" t="s">
        <v>25</v>
      </c>
      <c r="I342"/>
      <c r="J342"/>
      <c r="K342"/>
      <c r="L342"/>
      <c r="M342"/>
      <c r="P342"/>
    </row>
    <row r="343" spans="4:16">
      <c r="D343"/>
      <c r="E343"/>
      <c r="G343" s="69" t="s">
        <v>224</v>
      </c>
      <c r="I343"/>
      <c r="J343"/>
      <c r="K343"/>
      <c r="L343"/>
      <c r="M343"/>
      <c r="P343"/>
    </row>
    <row r="344" spans="4:16">
      <c r="D344"/>
      <c r="E344"/>
      <c r="G344" s="69" t="s">
        <v>224</v>
      </c>
      <c r="I344"/>
      <c r="J344"/>
      <c r="K344"/>
      <c r="L344"/>
      <c r="M344"/>
      <c r="P344"/>
    </row>
    <row r="345" spans="4:16">
      <c r="D345"/>
      <c r="E345"/>
      <c r="G345" s="69" t="s">
        <v>371</v>
      </c>
      <c r="I345"/>
      <c r="J345"/>
      <c r="K345"/>
      <c r="L345"/>
      <c r="M345"/>
      <c r="P345"/>
    </row>
    <row r="346" spans="4:16">
      <c r="D346"/>
      <c r="E346"/>
      <c r="G346" s="69" t="s">
        <v>372</v>
      </c>
      <c r="I346"/>
      <c r="J346"/>
      <c r="K346"/>
      <c r="L346"/>
      <c r="M346"/>
      <c r="P346"/>
    </row>
    <row r="347" spans="4:16">
      <c r="D347"/>
      <c r="E347"/>
      <c r="G347" s="69" t="s">
        <v>282</v>
      </c>
      <c r="I347"/>
      <c r="J347"/>
      <c r="K347"/>
      <c r="L347"/>
      <c r="M347"/>
      <c r="P347"/>
    </row>
    <row r="348" spans="4:16">
      <c r="D348"/>
      <c r="E348"/>
      <c r="G348" s="69" t="s">
        <v>225</v>
      </c>
      <c r="I348"/>
      <c r="J348"/>
      <c r="K348"/>
      <c r="L348"/>
      <c r="M348"/>
      <c r="P348"/>
    </row>
    <row r="349" spans="4:16">
      <c r="D349"/>
      <c r="E349"/>
      <c r="G349" s="69" t="s">
        <v>619</v>
      </c>
      <c r="I349"/>
      <c r="J349"/>
      <c r="K349"/>
      <c r="L349"/>
      <c r="M349"/>
      <c r="P349"/>
    </row>
    <row r="350" spans="4:16">
      <c r="D350"/>
      <c r="E350"/>
      <c r="G350" s="69" t="s">
        <v>57</v>
      </c>
      <c r="I350"/>
      <c r="J350"/>
      <c r="K350"/>
      <c r="L350"/>
      <c r="M350"/>
      <c r="P350"/>
    </row>
    <row r="351" spans="4:16">
      <c r="D351"/>
      <c r="E351"/>
      <c r="G351" s="69" t="s">
        <v>317</v>
      </c>
      <c r="I351"/>
      <c r="J351"/>
      <c r="K351"/>
      <c r="L351"/>
      <c r="M351"/>
      <c r="P351"/>
    </row>
    <row r="352" spans="4:16">
      <c r="D352"/>
      <c r="E352"/>
      <c r="G352" s="69" t="s">
        <v>363</v>
      </c>
      <c r="I352"/>
      <c r="J352"/>
      <c r="K352"/>
      <c r="L352"/>
      <c r="M352"/>
      <c r="P352"/>
    </row>
    <row r="353" spans="4:16">
      <c r="D353"/>
      <c r="E353"/>
      <c r="G353" s="69" t="s">
        <v>226</v>
      </c>
      <c r="I353"/>
      <c r="J353"/>
      <c r="K353"/>
      <c r="L353"/>
      <c r="M353"/>
      <c r="P353"/>
    </row>
    <row r="354" spans="4:16">
      <c r="D354"/>
      <c r="E354"/>
      <c r="G354" s="69" t="s">
        <v>62</v>
      </c>
      <c r="I354"/>
      <c r="J354"/>
      <c r="K354"/>
      <c r="L354"/>
      <c r="M354"/>
      <c r="P354"/>
    </row>
    <row r="355" spans="4:16">
      <c r="D355"/>
      <c r="E355"/>
      <c r="G355" s="69" t="s">
        <v>28</v>
      </c>
      <c r="I355"/>
      <c r="J355"/>
      <c r="K355"/>
      <c r="L355"/>
      <c r="M355"/>
      <c r="P355"/>
    </row>
    <row r="356" spans="4:16">
      <c r="D356"/>
      <c r="E356"/>
      <c r="G356" s="69" t="s">
        <v>227</v>
      </c>
      <c r="I356"/>
      <c r="J356"/>
      <c r="K356"/>
      <c r="L356"/>
      <c r="M356"/>
      <c r="P356"/>
    </row>
    <row r="357" spans="4:16">
      <c r="D357"/>
      <c r="E357"/>
      <c r="G357" s="69" t="s">
        <v>452</v>
      </c>
      <c r="I357"/>
      <c r="J357"/>
      <c r="K357"/>
      <c r="L357"/>
      <c r="M357"/>
      <c r="P357"/>
    </row>
    <row r="358" spans="4:16">
      <c r="D358"/>
      <c r="E358"/>
      <c r="G358" s="69" t="s">
        <v>34</v>
      </c>
      <c r="I358"/>
      <c r="J358"/>
      <c r="K358"/>
      <c r="L358"/>
      <c r="M358"/>
      <c r="P358"/>
    </row>
    <row r="359" spans="4:16">
      <c r="D359"/>
      <c r="E359"/>
      <c r="G359" s="69" t="s">
        <v>632</v>
      </c>
      <c r="I359"/>
      <c r="J359"/>
      <c r="K359"/>
      <c r="L359"/>
      <c r="M359"/>
      <c r="P359"/>
    </row>
    <row r="360" spans="4:16">
      <c r="D360"/>
      <c r="E360"/>
      <c r="G360" s="69" t="s">
        <v>658</v>
      </c>
      <c r="I360"/>
      <c r="J360"/>
      <c r="K360"/>
      <c r="L360"/>
      <c r="M360"/>
      <c r="P360"/>
    </row>
    <row r="361" spans="4:16">
      <c r="D361"/>
      <c r="E361"/>
      <c r="G361" s="69" t="s">
        <v>631</v>
      </c>
      <c r="I361"/>
      <c r="J361"/>
      <c r="K361"/>
      <c r="L361"/>
      <c r="M361"/>
      <c r="P361"/>
    </row>
    <row r="362" spans="4:16">
      <c r="D362"/>
      <c r="E362"/>
      <c r="G362" s="69" t="s">
        <v>613</v>
      </c>
      <c r="I362"/>
      <c r="J362"/>
      <c r="K362"/>
      <c r="L362"/>
      <c r="M362"/>
      <c r="P362"/>
    </row>
    <row r="363" spans="4:16">
      <c r="D363"/>
      <c r="E363"/>
      <c r="G363" s="69" t="s">
        <v>329</v>
      </c>
      <c r="I363"/>
      <c r="J363"/>
      <c r="K363"/>
      <c r="L363"/>
      <c r="M363"/>
      <c r="P363"/>
    </row>
    <row r="364" spans="4:16">
      <c r="D364"/>
      <c r="E364"/>
      <c r="G364" s="69" t="s">
        <v>228</v>
      </c>
      <c r="I364"/>
      <c r="J364"/>
      <c r="K364"/>
      <c r="L364"/>
      <c r="M364"/>
      <c r="P364"/>
    </row>
    <row r="365" spans="4:16">
      <c r="D365"/>
      <c r="E365"/>
      <c r="G365" s="69" t="s">
        <v>639</v>
      </c>
      <c r="I365"/>
      <c r="J365"/>
      <c r="K365"/>
      <c r="L365"/>
      <c r="M365"/>
      <c r="P365"/>
    </row>
    <row r="366" spans="4:16">
      <c r="D366"/>
      <c r="E366"/>
      <c r="G366" s="69" t="s">
        <v>461</v>
      </c>
      <c r="I366"/>
      <c r="J366"/>
      <c r="K366"/>
      <c r="L366"/>
      <c r="M366"/>
      <c r="P366"/>
    </row>
    <row r="367" spans="4:16">
      <c r="D367"/>
      <c r="E367"/>
      <c r="G367" s="69" t="s">
        <v>229</v>
      </c>
      <c r="I367"/>
      <c r="J367"/>
      <c r="K367"/>
      <c r="L367"/>
      <c r="M367"/>
      <c r="P367"/>
    </row>
    <row r="368" spans="4:16">
      <c r="D368"/>
      <c r="E368"/>
      <c r="G368" s="69" t="s">
        <v>110</v>
      </c>
      <c r="I368"/>
      <c r="J368"/>
      <c r="K368"/>
      <c r="L368"/>
      <c r="M368"/>
      <c r="P368"/>
    </row>
    <row r="369" spans="4:16">
      <c r="D369"/>
      <c r="E369"/>
      <c r="G369" s="69" t="s">
        <v>595</v>
      </c>
      <c r="I369"/>
      <c r="J369"/>
      <c r="K369"/>
      <c r="L369"/>
      <c r="M369"/>
      <c r="P369"/>
    </row>
    <row r="370" spans="4:16">
      <c r="D370"/>
      <c r="E370"/>
      <c r="G370" s="69" t="s">
        <v>346</v>
      </c>
      <c r="I370"/>
      <c r="J370"/>
      <c r="K370"/>
      <c r="L370"/>
      <c r="M370"/>
      <c r="P370"/>
    </row>
    <row r="371" spans="4:16">
      <c r="D371"/>
      <c r="E371"/>
      <c r="G371" s="69" t="s">
        <v>398</v>
      </c>
      <c r="I371"/>
      <c r="J371"/>
      <c r="K371"/>
      <c r="L371"/>
      <c r="M371"/>
      <c r="P371"/>
    </row>
    <row r="372" spans="4:16">
      <c r="D372"/>
      <c r="E372"/>
      <c r="G372" s="69" t="s">
        <v>347</v>
      </c>
      <c r="I372"/>
      <c r="J372"/>
      <c r="K372"/>
      <c r="L372"/>
      <c r="M372"/>
      <c r="P372"/>
    </row>
    <row r="373" spans="4:16">
      <c r="D373"/>
      <c r="E373"/>
      <c r="G373" s="69" t="s">
        <v>454</v>
      </c>
      <c r="I373"/>
      <c r="J373"/>
      <c r="K373"/>
      <c r="L373"/>
      <c r="M373"/>
      <c r="P373"/>
    </row>
    <row r="374" spans="4:16">
      <c r="D374"/>
      <c r="E374"/>
      <c r="G374" s="69" t="s">
        <v>455</v>
      </c>
      <c r="I374"/>
      <c r="J374"/>
      <c r="K374"/>
      <c r="L374"/>
      <c r="M374"/>
      <c r="P374"/>
    </row>
    <row r="375" spans="4:16">
      <c r="D375"/>
      <c r="E375"/>
      <c r="G375" s="69" t="s">
        <v>662</v>
      </c>
      <c r="I375"/>
      <c r="J375"/>
      <c r="K375"/>
      <c r="L375"/>
      <c r="M375"/>
      <c r="P375"/>
    </row>
    <row r="376" spans="4:16">
      <c r="D376"/>
      <c r="E376"/>
      <c r="G376" s="69" t="s">
        <v>230</v>
      </c>
      <c r="I376"/>
      <c r="J376"/>
      <c r="K376"/>
      <c r="L376"/>
      <c r="M376"/>
      <c r="P376"/>
    </row>
    <row r="377" spans="4:16">
      <c r="D377"/>
      <c r="E377"/>
      <c r="G377" s="69" t="s">
        <v>604</v>
      </c>
      <c r="I377"/>
      <c r="J377"/>
      <c r="K377"/>
      <c r="L377"/>
      <c r="M377"/>
      <c r="P377"/>
    </row>
    <row r="378" spans="4:16">
      <c r="D378"/>
      <c r="E378"/>
      <c r="G378" s="69" t="s">
        <v>458</v>
      </c>
      <c r="I378"/>
      <c r="J378"/>
      <c r="K378"/>
      <c r="L378"/>
      <c r="M378"/>
      <c r="P378"/>
    </row>
    <row r="379" spans="4:16">
      <c r="D379"/>
      <c r="E379"/>
      <c r="G379" s="69" t="s">
        <v>231</v>
      </c>
      <c r="I379"/>
      <c r="J379"/>
      <c r="K379"/>
      <c r="L379"/>
      <c r="M379"/>
      <c r="P379"/>
    </row>
    <row r="380" spans="4:16">
      <c r="D380"/>
      <c r="E380"/>
      <c r="G380" s="69" t="s">
        <v>232</v>
      </c>
      <c r="I380"/>
      <c r="J380"/>
      <c r="K380"/>
      <c r="L380"/>
      <c r="M380"/>
      <c r="P380"/>
    </row>
    <row r="381" spans="4:16">
      <c r="D381"/>
      <c r="E381"/>
      <c r="G381" s="69" t="s">
        <v>233</v>
      </c>
      <c r="I381"/>
      <c r="J381"/>
      <c r="K381"/>
      <c r="L381"/>
      <c r="M381"/>
      <c r="P381"/>
    </row>
    <row r="382" spans="4:16">
      <c r="D382"/>
      <c r="E382"/>
      <c r="G382" s="69" t="s">
        <v>234</v>
      </c>
      <c r="I382"/>
      <c r="J382"/>
      <c r="K382"/>
      <c r="L382"/>
      <c r="M382"/>
      <c r="P382"/>
    </row>
    <row r="383" spans="4:16">
      <c r="D383"/>
      <c r="E383"/>
      <c r="G383" s="69" t="s">
        <v>235</v>
      </c>
      <c r="I383"/>
      <c r="J383"/>
      <c r="K383"/>
      <c r="L383"/>
      <c r="M383"/>
      <c r="P383"/>
    </row>
    <row r="384" spans="4:16">
      <c r="D384"/>
      <c r="E384"/>
      <c r="G384" s="69" t="s">
        <v>236</v>
      </c>
      <c r="I384"/>
      <c r="J384"/>
      <c r="K384"/>
      <c r="L384"/>
      <c r="M384"/>
      <c r="P384"/>
    </row>
    <row r="385" spans="4:16">
      <c r="D385"/>
      <c r="E385"/>
      <c r="G385" s="69" t="s">
        <v>286</v>
      </c>
      <c r="I385"/>
      <c r="J385"/>
      <c r="K385"/>
      <c r="L385"/>
      <c r="M385"/>
      <c r="P385"/>
    </row>
    <row r="386" spans="4:16">
      <c r="D386"/>
      <c r="E386"/>
      <c r="G386" s="69" t="s">
        <v>237</v>
      </c>
      <c r="I386"/>
      <c r="J386"/>
      <c r="K386"/>
      <c r="L386"/>
      <c r="M386"/>
      <c r="P386"/>
    </row>
    <row r="387" spans="4:16">
      <c r="D387"/>
      <c r="E387"/>
      <c r="G387" s="69" t="s">
        <v>323</v>
      </c>
      <c r="I387"/>
      <c r="J387"/>
      <c r="K387"/>
      <c r="L387"/>
      <c r="M387"/>
      <c r="P387"/>
    </row>
    <row r="388" spans="4:16">
      <c r="D388"/>
      <c r="E388"/>
      <c r="G388" s="69" t="s">
        <v>238</v>
      </c>
      <c r="I388"/>
      <c r="J388"/>
      <c r="K388"/>
      <c r="L388"/>
      <c r="M388"/>
      <c r="P388"/>
    </row>
    <row r="389" spans="4:16">
      <c r="D389"/>
      <c r="E389"/>
      <c r="G389" s="69" t="s">
        <v>320</v>
      </c>
      <c r="I389"/>
      <c r="J389"/>
      <c r="K389"/>
      <c r="L389"/>
      <c r="M389"/>
      <c r="P389"/>
    </row>
    <row r="390" spans="4:16">
      <c r="D390"/>
      <c r="E390"/>
      <c r="G390" s="69" t="s">
        <v>324</v>
      </c>
      <c r="I390"/>
      <c r="J390"/>
      <c r="K390"/>
      <c r="L390"/>
      <c r="M390"/>
      <c r="P390"/>
    </row>
    <row r="391" spans="4:16">
      <c r="D391"/>
      <c r="E391"/>
      <c r="G391" s="69" t="s">
        <v>322</v>
      </c>
      <c r="I391"/>
      <c r="J391"/>
      <c r="K391"/>
      <c r="L391"/>
      <c r="M391"/>
      <c r="P391"/>
    </row>
    <row r="392" spans="4:16">
      <c r="D392"/>
      <c r="E392"/>
      <c r="G392" s="69" t="s">
        <v>321</v>
      </c>
      <c r="I392"/>
      <c r="J392"/>
      <c r="K392"/>
      <c r="L392"/>
      <c r="M392"/>
      <c r="P392"/>
    </row>
    <row r="393" spans="4:16">
      <c r="D393"/>
      <c r="E393"/>
      <c r="G393" s="69" t="s">
        <v>274</v>
      </c>
      <c r="I393"/>
      <c r="J393"/>
      <c r="K393"/>
      <c r="L393"/>
      <c r="M393"/>
      <c r="P393"/>
    </row>
    <row r="394" spans="4:16">
      <c r="D394"/>
      <c r="E394"/>
      <c r="G394" s="69" t="s">
        <v>390</v>
      </c>
      <c r="I394"/>
      <c r="J394"/>
      <c r="K394"/>
      <c r="L394"/>
      <c r="M394"/>
      <c r="P394"/>
    </row>
    <row r="395" spans="4:16">
      <c r="D395"/>
      <c r="E395"/>
      <c r="G395" s="69" t="s">
        <v>637</v>
      </c>
      <c r="I395"/>
      <c r="J395"/>
      <c r="K395"/>
      <c r="L395"/>
      <c r="M395"/>
      <c r="P395"/>
    </row>
    <row r="396" spans="4:16">
      <c r="D396"/>
      <c r="E396"/>
      <c r="G396" s="69" t="s">
        <v>116</v>
      </c>
      <c r="I396"/>
      <c r="J396"/>
      <c r="K396"/>
      <c r="L396"/>
      <c r="M396"/>
      <c r="P396"/>
    </row>
    <row r="397" spans="4:16">
      <c r="D397"/>
      <c r="E397"/>
      <c r="G397" s="69" t="s">
        <v>239</v>
      </c>
      <c r="I397"/>
      <c r="J397"/>
      <c r="K397"/>
      <c r="L397"/>
      <c r="M397"/>
      <c r="P397"/>
    </row>
    <row r="398" spans="4:16">
      <c r="D398"/>
      <c r="E398"/>
      <c r="G398" s="69" t="s">
        <v>240</v>
      </c>
      <c r="I398"/>
      <c r="J398"/>
      <c r="K398"/>
      <c r="L398"/>
      <c r="M398"/>
      <c r="P398"/>
    </row>
    <row r="399" spans="4:16">
      <c r="D399"/>
      <c r="E399"/>
      <c r="G399" s="69" t="s">
        <v>241</v>
      </c>
      <c r="I399"/>
      <c r="J399"/>
      <c r="K399"/>
      <c r="L399"/>
      <c r="M399"/>
      <c r="P399"/>
    </row>
    <row r="400" spans="4:16">
      <c r="D400"/>
      <c r="E400"/>
      <c r="G400" s="69" t="s">
        <v>26</v>
      </c>
      <c r="I400"/>
      <c r="J400"/>
      <c r="K400"/>
      <c r="L400"/>
      <c r="M400"/>
      <c r="P400"/>
    </row>
    <row r="401" spans="4:16">
      <c r="D401"/>
      <c r="E401"/>
      <c r="G401" s="69" t="s">
        <v>71</v>
      </c>
      <c r="I401"/>
      <c r="J401"/>
      <c r="K401"/>
      <c r="L401"/>
      <c r="M401"/>
      <c r="P401"/>
    </row>
    <row r="402" spans="4:16">
      <c r="D402"/>
      <c r="E402"/>
      <c r="G402" s="69" t="s">
        <v>601</v>
      </c>
      <c r="I402"/>
      <c r="J402"/>
      <c r="K402"/>
      <c r="L402"/>
      <c r="M402"/>
      <c r="P402"/>
    </row>
    <row r="403" spans="4:16">
      <c r="D403"/>
      <c r="E403"/>
      <c r="G403" s="69" t="s">
        <v>641</v>
      </c>
      <c r="I403"/>
      <c r="J403"/>
      <c r="K403"/>
      <c r="L403"/>
      <c r="M403"/>
      <c r="P403"/>
    </row>
    <row r="404" spans="4:16">
      <c r="D404"/>
      <c r="E404"/>
      <c r="G404" s="69" t="s">
        <v>123</v>
      </c>
      <c r="I404"/>
      <c r="J404"/>
      <c r="K404"/>
      <c r="L404"/>
      <c r="M404"/>
      <c r="P404"/>
    </row>
    <row r="405" spans="4:16">
      <c r="D405"/>
      <c r="E405"/>
      <c r="G405" s="69" t="s">
        <v>42</v>
      </c>
      <c r="I405"/>
      <c r="J405"/>
      <c r="K405"/>
      <c r="L405"/>
      <c r="M405"/>
      <c r="P405"/>
    </row>
    <row r="406" spans="4:16">
      <c r="D406"/>
      <c r="E406"/>
      <c r="G406" s="69" t="s">
        <v>373</v>
      </c>
      <c r="I406"/>
      <c r="J406"/>
      <c r="K406"/>
      <c r="L406"/>
      <c r="M406"/>
      <c r="P406"/>
    </row>
    <row r="407" spans="4:16">
      <c r="D407"/>
      <c r="E407"/>
      <c r="G407" s="69" t="s">
        <v>43</v>
      </c>
      <c r="I407"/>
      <c r="J407"/>
      <c r="K407"/>
      <c r="L407"/>
      <c r="M407"/>
      <c r="P407"/>
    </row>
    <row r="408" spans="4:16">
      <c r="D408"/>
      <c r="E408"/>
      <c r="G408" s="69" t="s">
        <v>242</v>
      </c>
      <c r="I408"/>
      <c r="J408"/>
      <c r="K408"/>
      <c r="L408"/>
      <c r="M408"/>
      <c r="P408"/>
    </row>
    <row r="409" spans="4:16">
      <c r="D409"/>
      <c r="E409"/>
      <c r="G409" s="69" t="s">
        <v>393</v>
      </c>
      <c r="I409"/>
      <c r="J409"/>
      <c r="K409"/>
      <c r="L409"/>
      <c r="M409"/>
      <c r="P409"/>
    </row>
    <row r="410" spans="4:16">
      <c r="D410"/>
      <c r="E410"/>
      <c r="G410" s="69" t="s">
        <v>243</v>
      </c>
      <c r="I410"/>
      <c r="J410"/>
      <c r="K410"/>
      <c r="L410"/>
      <c r="M410"/>
      <c r="P410"/>
    </row>
    <row r="411" spans="4:16">
      <c r="D411"/>
      <c r="E411"/>
      <c r="G411" s="69" t="s">
        <v>473</v>
      </c>
      <c r="I411"/>
      <c r="J411"/>
      <c r="K411"/>
      <c r="L411"/>
      <c r="M411"/>
      <c r="P411"/>
    </row>
    <row r="412" spans="4:16">
      <c r="D412"/>
      <c r="E412"/>
      <c r="G412" s="69" t="s">
        <v>466</v>
      </c>
      <c r="I412"/>
      <c r="J412"/>
      <c r="K412"/>
      <c r="L412"/>
      <c r="M412"/>
      <c r="P412"/>
    </row>
    <row r="413" spans="4:16">
      <c r="D413"/>
      <c r="E413"/>
      <c r="G413" s="69" t="s">
        <v>403</v>
      </c>
      <c r="I413"/>
      <c r="J413"/>
      <c r="K413"/>
      <c r="L413"/>
      <c r="M413"/>
      <c r="P413"/>
    </row>
    <row r="414" spans="4:16">
      <c r="D414"/>
      <c r="E414"/>
      <c r="G414" s="69" t="s">
        <v>350</v>
      </c>
      <c r="I414"/>
      <c r="J414"/>
      <c r="K414"/>
      <c r="L414"/>
      <c r="M414"/>
      <c r="P414"/>
    </row>
    <row r="415" spans="4:16">
      <c r="D415"/>
      <c r="E415"/>
      <c r="G415" s="69" t="s">
        <v>45</v>
      </c>
      <c r="I415"/>
      <c r="J415"/>
      <c r="K415"/>
      <c r="L415"/>
      <c r="M415"/>
      <c r="P415"/>
    </row>
    <row r="416" spans="4:16">
      <c r="D416"/>
      <c r="E416"/>
      <c r="G416" s="69" t="s">
        <v>244</v>
      </c>
      <c r="I416"/>
      <c r="J416"/>
      <c r="K416"/>
      <c r="L416"/>
      <c r="M416"/>
      <c r="P416"/>
    </row>
    <row r="417" spans="4:16">
      <c r="D417"/>
      <c r="E417"/>
      <c r="G417" s="69" t="s">
        <v>606</v>
      </c>
      <c r="I417"/>
      <c r="J417"/>
      <c r="K417"/>
      <c r="L417"/>
      <c r="M417"/>
      <c r="P417"/>
    </row>
    <row r="418" spans="4:16">
      <c r="D418"/>
      <c r="E418"/>
      <c r="G418" s="69" t="s">
        <v>638</v>
      </c>
      <c r="I418"/>
      <c r="J418"/>
      <c r="K418"/>
      <c r="L418"/>
      <c r="M418"/>
      <c r="P418"/>
    </row>
    <row r="419" spans="4:16">
      <c r="D419"/>
      <c r="E419"/>
      <c r="G419" s="69" t="s">
        <v>497</v>
      </c>
      <c r="I419"/>
      <c r="J419"/>
      <c r="K419"/>
      <c r="L419"/>
      <c r="M419"/>
      <c r="P419"/>
    </row>
    <row r="420" spans="4:16">
      <c r="D420"/>
      <c r="E420"/>
      <c r="G420" s="69" t="s">
        <v>245</v>
      </c>
      <c r="I420"/>
      <c r="J420"/>
      <c r="K420"/>
      <c r="L420"/>
      <c r="M420"/>
      <c r="P420"/>
    </row>
    <row r="421" spans="4:16">
      <c r="D421"/>
      <c r="E421"/>
      <c r="G421" s="69" t="s">
        <v>246</v>
      </c>
      <c r="I421"/>
      <c r="J421"/>
      <c r="K421"/>
      <c r="L421"/>
      <c r="M421"/>
      <c r="P421"/>
    </row>
    <row r="422" spans="4:16">
      <c r="D422"/>
      <c r="E422"/>
      <c r="G422" s="69" t="s">
        <v>463</v>
      </c>
      <c r="I422"/>
      <c r="J422"/>
      <c r="K422"/>
      <c r="L422"/>
      <c r="M422"/>
      <c r="P422"/>
    </row>
    <row r="423" spans="4:16">
      <c r="D423"/>
      <c r="E423"/>
      <c r="G423" s="69" t="s">
        <v>607</v>
      </c>
      <c r="I423"/>
      <c r="J423"/>
      <c r="K423"/>
      <c r="L423"/>
      <c r="M423"/>
      <c r="P423"/>
    </row>
    <row r="424" spans="4:16">
      <c r="D424"/>
      <c r="E424"/>
      <c r="G424" s="69" t="s">
        <v>247</v>
      </c>
      <c r="I424"/>
      <c r="J424"/>
      <c r="K424"/>
      <c r="L424"/>
      <c r="M424"/>
      <c r="P424"/>
    </row>
    <row r="425" spans="4:16">
      <c r="D425"/>
      <c r="E425"/>
      <c r="G425" s="69" t="s">
        <v>375</v>
      </c>
      <c r="I425"/>
      <c r="J425"/>
      <c r="K425"/>
      <c r="L425"/>
      <c r="M425"/>
      <c r="P425"/>
    </row>
    <row r="426" spans="4:16">
      <c r="D426"/>
      <c r="E426"/>
      <c r="G426" s="69" t="s">
        <v>636</v>
      </c>
      <c r="I426"/>
      <c r="J426"/>
      <c r="K426"/>
      <c r="L426"/>
      <c r="M426"/>
      <c r="P426"/>
    </row>
    <row r="427" spans="4:16">
      <c r="G427" s="69" t="s">
        <v>618</v>
      </c>
      <c r="I427"/>
    </row>
    <row r="428" spans="4:16">
      <c r="G428" s="69" t="s">
        <v>122</v>
      </c>
      <c r="I428"/>
    </row>
    <row r="429" spans="4:16">
      <c r="G429" s="69" t="s">
        <v>644</v>
      </c>
    </row>
    <row r="430" spans="4:16">
      <c r="G430" s="69" t="s">
        <v>598</v>
      </c>
    </row>
    <row r="431" spans="4:16">
      <c r="G431" s="69" t="s">
        <v>450</v>
      </c>
    </row>
    <row r="432" spans="4:16">
      <c r="G432" s="69" t="s">
        <v>661</v>
      </c>
    </row>
    <row r="433" spans="7:7">
      <c r="G433" s="69" t="s">
        <v>362</v>
      </c>
    </row>
    <row r="434" spans="7:7">
      <c r="G434" s="69" t="s">
        <v>359</v>
      </c>
    </row>
    <row r="435" spans="7:7">
      <c r="G435" s="69" t="s">
        <v>248</v>
      </c>
    </row>
    <row r="436" spans="7:7">
      <c r="G436" s="69" t="s">
        <v>249</v>
      </c>
    </row>
    <row r="437" spans="7:7">
      <c r="G437" s="69" t="s">
        <v>250</v>
      </c>
    </row>
    <row r="438" spans="7:7">
      <c r="G438" s="69" t="s">
        <v>251</v>
      </c>
    </row>
    <row r="439" spans="7:7">
      <c r="G439" s="69" t="s">
        <v>252</v>
      </c>
    </row>
    <row r="440" spans="7:7">
      <c r="G440" s="69" t="s">
        <v>253</v>
      </c>
    </row>
    <row r="441" spans="7:7">
      <c r="G441" s="69" t="s">
        <v>254</v>
      </c>
    </row>
    <row r="442" spans="7:7">
      <c r="G442" s="69" t="s">
        <v>255</v>
      </c>
    </row>
    <row r="443" spans="7:7">
      <c r="G443" s="69" t="s">
        <v>256</v>
      </c>
    </row>
    <row r="444" spans="7:7">
      <c r="G444" s="69" t="s">
        <v>257</v>
      </c>
    </row>
    <row r="445" spans="7:7">
      <c r="G445" s="69" t="s">
        <v>258</v>
      </c>
    </row>
    <row r="446" spans="7:7">
      <c r="G446" s="69" t="s">
        <v>259</v>
      </c>
    </row>
    <row r="447" spans="7:7">
      <c r="G447" s="69" t="s">
        <v>392</v>
      </c>
    </row>
    <row r="448" spans="7:7">
      <c r="G448" s="69" t="s">
        <v>260</v>
      </c>
    </row>
    <row r="449" spans="7:7">
      <c r="G449" s="69" t="s">
        <v>402</v>
      </c>
    </row>
    <row r="450" spans="7:7">
      <c r="G450" s="69" t="s">
        <v>305</v>
      </c>
    </row>
    <row r="451" spans="7:7">
      <c r="G451" s="69" t="s">
        <v>355</v>
      </c>
    </row>
    <row r="452" spans="7:7">
      <c r="G452" s="69" t="s">
        <v>301</v>
      </c>
    </row>
    <row r="453" spans="7:7">
      <c r="G453" s="69" t="s">
        <v>261</v>
      </c>
    </row>
    <row r="454" spans="7:7">
      <c r="G454" s="69" t="s">
        <v>262</v>
      </c>
    </row>
    <row r="455" spans="7:7">
      <c r="G455" s="69" t="s">
        <v>40</v>
      </c>
    </row>
    <row r="456" spans="7:7">
      <c r="G456" s="69" t="s">
        <v>39</v>
      </c>
    </row>
    <row r="457" spans="7:7">
      <c r="G457" s="69" t="s">
        <v>356</v>
      </c>
    </row>
    <row r="458" spans="7:7">
      <c r="G458" s="69" t="s">
        <v>41</v>
      </c>
    </row>
    <row r="459" spans="7:7">
      <c r="G459" s="69" t="s">
        <v>263</v>
      </c>
    </row>
    <row r="460" spans="7:7">
      <c r="G460" s="69" t="s">
        <v>264</v>
      </c>
    </row>
    <row r="461" spans="7:7">
      <c r="G461" s="69" t="s">
        <v>617</v>
      </c>
    </row>
    <row r="462" spans="7:7">
      <c r="G462" s="69" t="s">
        <v>265</v>
      </c>
    </row>
    <row r="463" spans="7:7">
      <c r="G463" s="69" t="s">
        <v>498</v>
      </c>
    </row>
    <row r="464" spans="7:7">
      <c r="G464" s="69" t="s">
        <v>48</v>
      </c>
    </row>
    <row r="465" spans="7:7">
      <c r="G465" s="69" t="s">
        <v>266</v>
      </c>
    </row>
    <row r="466" spans="7:7">
      <c r="G466" s="69" t="s">
        <v>615</v>
      </c>
    </row>
    <row r="467" spans="7:7">
      <c r="G467" s="69" t="s">
        <v>656</v>
      </c>
    </row>
    <row r="468" spans="7:7">
      <c r="G468" s="69" t="s">
        <v>358</v>
      </c>
    </row>
    <row r="469" spans="7:7">
      <c r="G469" s="69" t="s">
        <v>267</v>
      </c>
    </row>
    <row r="470" spans="7:7">
      <c r="G470" s="69" t="s">
        <v>370</v>
      </c>
    </row>
    <row r="471" spans="7:7">
      <c r="G471" s="69" t="s">
        <v>495</v>
      </c>
    </row>
    <row r="472" spans="7:7">
      <c r="G472" s="69" t="s">
        <v>268</v>
      </c>
    </row>
    <row r="473" spans="7:7">
      <c r="G473" s="69" t="s">
        <v>367</v>
      </c>
    </row>
    <row r="474" spans="7:7">
      <c r="G474" s="69" t="s">
        <v>285</v>
      </c>
    </row>
    <row r="475" spans="7:7">
      <c r="G475" s="69" t="s">
        <v>453</v>
      </c>
    </row>
    <row r="476" spans="7:7">
      <c r="G476" s="69" t="s">
        <v>124</v>
      </c>
    </row>
    <row r="477" spans="7:7">
      <c r="G477" s="69" t="s">
        <v>341</v>
      </c>
    </row>
    <row r="478" spans="7:7">
      <c r="G478" s="69" t="s">
        <v>72</v>
      </c>
    </row>
    <row r="479" spans="7:7">
      <c r="G479" s="69" t="s">
        <v>128</v>
      </c>
    </row>
    <row r="480" spans="7:7">
      <c r="G480" s="69" t="s">
        <v>269</v>
      </c>
    </row>
    <row r="481" spans="7:7">
      <c r="G481" s="69" t="s">
        <v>404</v>
      </c>
    </row>
    <row r="482" spans="7:7">
      <c r="G482" s="69" t="s">
        <v>127</v>
      </c>
    </row>
    <row r="483" spans="7:7">
      <c r="G483" s="69" t="s">
        <v>270</v>
      </c>
    </row>
    <row r="484" spans="7:7">
      <c r="G484" s="69" t="s">
        <v>125</v>
      </c>
    </row>
    <row r="485" spans="7:7">
      <c r="G485" s="69" t="s">
        <v>400</v>
      </c>
    </row>
    <row r="486" spans="7:7">
      <c r="G486" s="69" t="s">
        <v>109</v>
      </c>
    </row>
    <row r="487" spans="7:7">
      <c r="G487" s="70" t="s">
        <v>117</v>
      </c>
    </row>
    <row r="488" spans="7:7">
      <c r="G488" s="69" t="s">
        <v>352</v>
      </c>
    </row>
    <row r="489" spans="7:7">
      <c r="G489" s="69" t="s">
        <v>330</v>
      </c>
    </row>
    <row r="490" spans="7:7">
      <c r="G490" s="69" t="s">
        <v>331</v>
      </c>
    </row>
    <row r="491" spans="7:7">
      <c r="G491" s="69" t="s">
        <v>271</v>
      </c>
    </row>
    <row r="492" spans="7:7">
      <c r="G492" s="69" t="s">
        <v>337</v>
      </c>
    </row>
  </sheetData>
  <autoFilter ref="C5:L396">
    <filterColumn colId="1" showButton="0"/>
    <filterColumn colId="2" showButton="0"/>
    <filterColumn colId="5"/>
  </autoFilter>
  <sortState ref="I86:I134">
    <sortCondition ref="I86"/>
  </sortState>
  <mergeCells count="1">
    <mergeCell ref="D5:F5"/>
  </mergeCells>
  <conditionalFormatting sqref="U6:U91">
    <cfRule type="cellIs" dxfId="254" priority="16" stopIfTrue="1" operator="equal">
      <formula>"Extra Plano"</formula>
    </cfRule>
  </conditionalFormatting>
  <conditionalFormatting sqref="T6:T91">
    <cfRule type="cellIs" dxfId="253" priority="15" stopIfTrue="1" operator="equal">
      <formula>"Alterada"</formula>
    </cfRule>
  </conditionalFormatting>
  <conditionalFormatting sqref="P6:P91">
    <cfRule type="cellIs" dxfId="252" priority="12" stopIfTrue="1" operator="equal">
      <formula>"Inserir o motivo"</formula>
    </cfRule>
    <cfRule type="cellIs" dxfId="251" priority="13" stopIfTrue="1" operator="equal">
      <formula>"situação a alterar"</formula>
    </cfRule>
    <cfRule type="cellIs" dxfId="250" priority="14" stopIfTrue="1" operator="equal">
      <formula>"sem data marcada"</formula>
    </cfRule>
  </conditionalFormatting>
  <conditionalFormatting sqref="O6:O91">
    <cfRule type="cellIs" dxfId="249" priority="9" stopIfTrue="1" operator="equal">
      <formula>"Cancelada"</formula>
    </cfRule>
    <cfRule type="cellIs" dxfId="248" priority="10" stopIfTrue="1" operator="equal">
      <formula>"Por definir"</formula>
    </cfRule>
    <cfRule type="cellIs" dxfId="247" priority="11" stopIfTrue="1" operator="equal">
      <formula>"Alterada"</formula>
    </cfRule>
  </conditionalFormatting>
  <conditionalFormatting sqref="N6:N91">
    <cfRule type="cellIs" dxfId="246" priority="7" stopIfTrue="1" operator="equal">
      <formula>"Extra Plano"</formula>
    </cfRule>
    <cfRule type="cellIs" dxfId="245" priority="8" stopIfTrue="1" operator="equal">
      <formula>"do mês anterior"</formula>
    </cfRule>
  </conditionalFormatting>
  <conditionalFormatting sqref="E6:E91">
    <cfRule type="cellIs" dxfId="244" priority="6" stopIfTrue="1" operator="greaterThan">
      <formula>0</formula>
    </cfRule>
  </conditionalFormatting>
  <conditionalFormatting sqref="D6:D91">
    <cfRule type="cellIs" dxfId="243" priority="5" stopIfTrue="1" operator="equal">
      <formula>"T"</formula>
    </cfRule>
  </conditionalFormatting>
  <conditionalFormatting sqref="F6:F91">
    <cfRule type="cellIs" dxfId="242" priority="2" stopIfTrue="1" operator="equal">
      <formula>"sábado"</formula>
    </cfRule>
    <cfRule type="cellIs" dxfId="241" priority="3" stopIfTrue="1" operator="equal">
      <formula>"domingo"</formula>
    </cfRule>
    <cfRule type="cellIs" dxfId="240" priority="4" stopIfTrue="1" operator="equal">
      <formula>"Todo o mês"</formula>
    </cfRule>
  </conditionalFormatting>
  <conditionalFormatting sqref="A6:A91">
    <cfRule type="cellIs" dxfId="239" priority="1" stopIfTrue="1" operator="equal">
      <formula>0</formula>
    </cfRule>
  </conditionalFormatting>
  <dataValidations count="19">
    <dataValidation type="list" allowBlank="1" showInputMessage="1" showErrorMessage="1" sqref="G444">
      <formula1>$D$326:$D$418</formula1>
    </dataValidation>
    <dataValidation type="list" errorStyle="warning" showInputMessage="1" sqref="B91:C91">
      <formula1>$B$93:$B$97</formula1>
    </dataValidation>
    <dataValidation type="list" allowBlank="1" showInputMessage="1" sqref="N91">
      <formula1>$N$93:$N$95</formula1>
    </dataValidation>
    <dataValidation type="list" allowBlank="1" showInputMessage="1" sqref="P91">
      <formula1>$P$93:$P$98</formula1>
    </dataValidation>
    <dataValidation type="list" allowBlank="1" showInputMessage="1" sqref="Q983086:Q983131 Q917550:Q917595 Q65582:Q65627 Q131118:Q131163 Q196654:Q196699 Q262190:Q262235 Q327726:Q327771 Q393262:Q393307 Q458798:Q458843 Q524334:Q524379 Q589870:Q589915 Q655406:Q655451 Q720942:Q720987 Q786478:Q786523 Q852014:Q852059">
      <formula1>#REF!</formula1>
    </dataValidation>
    <dataValidation allowBlank="1" showInputMessage="1" sqref="R983086:R983131 R65582:R65627 R917550:R917595 R852014:R852059 R786478:R786523 R720942:R720987 R655406:R655451 R589870:R589915 R524334:R524379 R458798:R458843 R393262:R393307 R327726:R327771 R262190:R262235 R196654:R196699 R131118:R131163"/>
    <dataValidation type="list" errorStyle="warning" showInputMessage="1" sqref="B6:B90">
      <formula1>#REF!</formula1>
    </dataValidation>
    <dataValidation type="list" allowBlank="1" showInputMessage="1" showErrorMessage="1" sqref="P6:P90">
      <formula1>$P$93:$P$98</formula1>
    </dataValidation>
    <dataValidation type="list" allowBlank="1" showInputMessage="1" showErrorMessage="1" sqref="N6:N90">
      <formula1>$N$93:$N$95</formula1>
    </dataValidation>
    <dataValidation type="list" allowBlank="1" showInputMessage="1" showErrorMessage="1" sqref="K6:K90">
      <formula1>$K$93:$K$99</formula1>
    </dataValidation>
    <dataValidation type="list" allowBlank="1" showInputMessage="1" showErrorMessage="1" sqref="C6:C90">
      <formula1>$C$93:$C$104</formula1>
    </dataValidation>
    <dataValidation type="list" allowBlank="1" showInputMessage="1" showErrorMessage="1" sqref="E6:E91">
      <formula1>$E$93:$E$124</formula1>
    </dataValidation>
    <dataValidation type="list" allowBlank="1" showInputMessage="1" showErrorMessage="1" sqref="F6:F91">
      <formula1>$F$93:$F$100</formula1>
    </dataValidation>
    <dataValidation type="list" allowBlank="1" showInputMessage="1" showErrorMessage="1" sqref="D6:D91">
      <formula1>$D$93:$D$124</formula1>
    </dataValidation>
    <dataValidation type="list" allowBlank="1" showInputMessage="1" showErrorMessage="1" sqref="O6:O91">
      <formula1>$O$93:$O$97</formula1>
    </dataValidation>
    <dataValidation type="list" allowBlank="1" showInputMessage="1" sqref="Q6:R91">
      <formula1>$Q$93:$Q$94</formula1>
    </dataValidation>
    <dataValidation type="list" allowBlank="1" showInputMessage="1" showErrorMessage="1" sqref="I6:I91">
      <formula1>$I$93:$I$141</formula1>
    </dataValidation>
    <dataValidation type="list" allowBlank="1" showInputMessage="1" showErrorMessage="1" sqref="H6:H91">
      <formula1>$H$93:$H$103</formula1>
    </dataValidation>
    <dataValidation type="list" allowBlank="1" showInputMessage="1" showErrorMessage="1" sqref="G6:G91">
      <formula1>$G$93:$G$492</formula1>
    </dataValidation>
  </dataValidations>
  <pageMargins left="0.38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6"/>
  </sheetPr>
  <dimension ref="A2:U407"/>
  <sheetViews>
    <sheetView showGridLines="0" zoomScale="90" zoomScaleNormal="90" workbookViewId="0">
      <pane ySplit="5" topLeftCell="A51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508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 t="shared" ref="A6:A54" si="0">IF(B6="","",)</f>
        <v/>
      </c>
      <c r="B6" s="30"/>
      <c r="C6" s="59" t="s">
        <v>144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:P54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:T54" si="2">CONCATENATE(N6,O6)</f>
        <v>Plano AnualRealizada</v>
      </c>
      <c r="U6" s="40" t="str">
        <f t="shared" ref="U6:U54" si="3">CONCATENATE(N6,H6)</f>
        <v>Plano AnualBiblioteca</v>
      </c>
    </row>
    <row r="7" spans="1:21" ht="15" customHeight="1">
      <c r="A7" s="32" t="str">
        <f t="shared" si="0"/>
        <v/>
      </c>
      <c r="B7" s="30"/>
      <c r="C7" s="59" t="s">
        <v>144</v>
      </c>
      <c r="D7" s="21" t="s">
        <v>36</v>
      </c>
      <c r="E7" s="18"/>
      <c r="F7" s="11" t="s">
        <v>38</v>
      </c>
      <c r="G7" s="7" t="s">
        <v>229</v>
      </c>
      <c r="H7" s="4" t="s">
        <v>11</v>
      </c>
      <c r="I7" s="73" t="s">
        <v>432</v>
      </c>
      <c r="J7" s="38"/>
      <c r="K7" s="38" t="s">
        <v>276</v>
      </c>
      <c r="L7" s="39">
        <v>30</v>
      </c>
      <c r="M7" s="26"/>
      <c r="N7" s="4" t="s">
        <v>20</v>
      </c>
      <c r="O7" s="23" t="s">
        <v>7</v>
      </c>
      <c r="P7" s="9" t="str">
        <f t="shared" si="1"/>
        <v>-----</v>
      </c>
      <c r="Q7" s="75"/>
      <c r="R7" s="64"/>
      <c r="T7" s="40" t="str">
        <f t="shared" si="2"/>
        <v>Plano AnualRealizada</v>
      </c>
      <c r="U7" s="40" t="str">
        <f t="shared" si="3"/>
        <v>Plano AnualDesporto</v>
      </c>
    </row>
    <row r="8" spans="1:21" ht="15" customHeight="1">
      <c r="A8" s="32" t="str">
        <f t="shared" ref="A8:A12" si="4">IF(B8="","",)</f>
        <v/>
      </c>
      <c r="B8" s="30"/>
      <c r="C8" s="59" t="s">
        <v>144</v>
      </c>
      <c r="D8" s="21">
        <v>1</v>
      </c>
      <c r="E8" s="18"/>
      <c r="F8" s="11" t="s">
        <v>2</v>
      </c>
      <c r="G8" s="7" t="s">
        <v>621</v>
      </c>
      <c r="H8" s="4" t="s">
        <v>16</v>
      </c>
      <c r="I8" s="73" t="s">
        <v>566</v>
      </c>
      <c r="J8" s="38"/>
      <c r="K8" s="38" t="s">
        <v>276</v>
      </c>
      <c r="L8" s="39">
        <v>35</v>
      </c>
      <c r="M8" s="26"/>
      <c r="N8" s="4" t="s">
        <v>21</v>
      </c>
      <c r="O8" s="23" t="s">
        <v>8</v>
      </c>
      <c r="P8" s="9" t="s">
        <v>30</v>
      </c>
      <c r="Q8" s="75"/>
      <c r="R8" s="64"/>
      <c r="T8" s="40" t="str">
        <f t="shared" ref="T8:T12" si="5">CONCATENATE(N8,O8)</f>
        <v>Extra PlanoCancelada</v>
      </c>
      <c r="U8" s="40" t="str">
        <f t="shared" ref="U8:U12" si="6">CONCATENATE(N8,H8)</f>
        <v>Extra PlanoEspetáculo</v>
      </c>
    </row>
    <row r="9" spans="1:21" ht="15" customHeight="1">
      <c r="A9" s="32" t="str">
        <f t="shared" si="4"/>
        <v/>
      </c>
      <c r="B9" s="30"/>
      <c r="C9" s="59" t="s">
        <v>144</v>
      </c>
      <c r="D9" s="21">
        <v>1</v>
      </c>
      <c r="E9" s="18" t="s">
        <v>76</v>
      </c>
      <c r="F9" s="11" t="s">
        <v>2</v>
      </c>
      <c r="G9" s="7" t="s">
        <v>231</v>
      </c>
      <c r="H9" s="4" t="s">
        <v>18</v>
      </c>
      <c r="I9" s="73" t="s">
        <v>418</v>
      </c>
      <c r="J9" s="38"/>
      <c r="K9" s="38" t="s">
        <v>276</v>
      </c>
      <c r="L9" s="39">
        <v>35</v>
      </c>
      <c r="M9" s="26"/>
      <c r="N9" s="4" t="s">
        <v>20</v>
      </c>
      <c r="O9" s="23" t="s">
        <v>7</v>
      </c>
      <c r="P9" s="9" t="str">
        <f t="shared" ref="P9:P12" si="7">IF(O9="Cancelada","Inserir o motivo",IF(O9="Alterada","Inserir o motivo",IF(O9="Definida","situação a alterar",IF(O9="","",IF(O9="Por definir","sem data marcada",IF(O9="Realizada","-----"))))))</f>
        <v>-----</v>
      </c>
      <c r="Q9" s="75"/>
      <c r="R9" s="64"/>
      <c r="T9" s="40" t="str">
        <f t="shared" si="5"/>
        <v>Plano AnualRealizada</v>
      </c>
      <c r="U9" s="40" t="str">
        <f t="shared" si="6"/>
        <v>Plano AnualDiv. Externo</v>
      </c>
    </row>
    <row r="10" spans="1:21" ht="15" customHeight="1">
      <c r="A10" s="32" t="str">
        <f t="shared" ref="A10" si="8">IF(B10="","",)</f>
        <v/>
      </c>
      <c r="B10" s="30"/>
      <c r="C10" s="59" t="s">
        <v>144</v>
      </c>
      <c r="D10" s="21">
        <v>2</v>
      </c>
      <c r="E10" s="18"/>
      <c r="F10" s="11" t="s">
        <v>3</v>
      </c>
      <c r="G10" s="7" t="s">
        <v>527</v>
      </c>
      <c r="H10" s="4" t="s">
        <v>13</v>
      </c>
      <c r="I10" s="73" t="s">
        <v>414</v>
      </c>
      <c r="J10" s="38"/>
      <c r="K10" s="38" t="s">
        <v>276</v>
      </c>
      <c r="L10" s="39">
        <v>35</v>
      </c>
      <c r="M10" s="26"/>
      <c r="N10" s="4" t="s">
        <v>20</v>
      </c>
      <c r="O10" s="23" t="s">
        <v>7</v>
      </c>
      <c r="P10" s="9"/>
      <c r="Q10" s="75"/>
      <c r="R10" s="64"/>
      <c r="T10" s="40" t="str">
        <f t="shared" ref="T10" si="9">CONCATENATE(N10,O10)</f>
        <v>Plano AnualRealizada</v>
      </c>
      <c r="U10" s="40" t="str">
        <f t="shared" ref="U10" si="10">CONCATENATE(N10,H10)</f>
        <v>Plano AnualMuseu</v>
      </c>
    </row>
    <row r="11" spans="1:21" ht="15" customHeight="1">
      <c r="A11" s="32" t="str">
        <f t="shared" si="4"/>
        <v/>
      </c>
      <c r="B11" s="30"/>
      <c r="C11" s="59" t="s">
        <v>144</v>
      </c>
      <c r="D11" s="21">
        <v>2</v>
      </c>
      <c r="E11" s="18"/>
      <c r="F11" s="11" t="s">
        <v>3</v>
      </c>
      <c r="G11" s="7" t="s">
        <v>622</v>
      </c>
      <c r="H11" s="4" t="s">
        <v>18</v>
      </c>
      <c r="I11" s="73" t="s">
        <v>418</v>
      </c>
      <c r="J11" s="38"/>
      <c r="K11" s="38" t="s">
        <v>276</v>
      </c>
      <c r="L11" s="39">
        <v>35</v>
      </c>
      <c r="M11" s="26"/>
      <c r="N11" s="4" t="s">
        <v>20</v>
      </c>
      <c r="O11" s="23" t="s">
        <v>8</v>
      </c>
      <c r="P11" s="9" t="s">
        <v>30</v>
      </c>
      <c r="Q11" s="75"/>
      <c r="R11" s="64"/>
      <c r="T11" s="40" t="str">
        <f t="shared" si="5"/>
        <v>Plano AnualCancelada</v>
      </c>
      <c r="U11" s="40" t="str">
        <f t="shared" si="6"/>
        <v>Plano AnualDiv. Externo</v>
      </c>
    </row>
    <row r="12" spans="1:21" ht="15" customHeight="1">
      <c r="A12" s="32" t="str">
        <f t="shared" si="4"/>
        <v/>
      </c>
      <c r="B12" s="30"/>
      <c r="C12" s="59" t="s">
        <v>144</v>
      </c>
      <c r="D12" s="21">
        <v>3</v>
      </c>
      <c r="E12" s="18"/>
      <c r="F12" s="11" t="s">
        <v>4</v>
      </c>
      <c r="G12" s="7" t="s">
        <v>34</v>
      </c>
      <c r="H12" s="4" t="s">
        <v>11</v>
      </c>
      <c r="I12" s="73" t="s">
        <v>420</v>
      </c>
      <c r="J12" s="38"/>
      <c r="K12" s="38" t="s">
        <v>276</v>
      </c>
      <c r="L12" s="39">
        <v>35</v>
      </c>
      <c r="M12" s="26"/>
      <c r="N12" s="4" t="s">
        <v>20</v>
      </c>
      <c r="O12" s="23" t="s">
        <v>7</v>
      </c>
      <c r="P12" s="9" t="str">
        <f t="shared" si="7"/>
        <v>-----</v>
      </c>
      <c r="Q12" s="75"/>
      <c r="R12" s="64"/>
      <c r="T12" s="40" t="str">
        <f t="shared" si="5"/>
        <v>Plano AnualRealizada</v>
      </c>
      <c r="U12" s="40" t="str">
        <f t="shared" si="6"/>
        <v>Plano AnualDesporto</v>
      </c>
    </row>
    <row r="13" spans="1:21" ht="15" customHeight="1">
      <c r="A13" s="32" t="str">
        <f t="shared" si="0"/>
        <v/>
      </c>
      <c r="B13" s="30"/>
      <c r="C13" s="59" t="s">
        <v>144</v>
      </c>
      <c r="D13" s="21">
        <v>3</v>
      </c>
      <c r="E13" s="18"/>
      <c r="F13" s="11" t="s">
        <v>4</v>
      </c>
      <c r="G13" s="7" t="s">
        <v>676</v>
      </c>
      <c r="H13" s="4" t="s">
        <v>16</v>
      </c>
      <c r="I13" s="73" t="s">
        <v>540</v>
      </c>
      <c r="J13" s="38"/>
      <c r="K13" s="38" t="s">
        <v>276</v>
      </c>
      <c r="L13" s="39">
        <v>35</v>
      </c>
      <c r="M13" s="26"/>
      <c r="N13" s="4" t="s">
        <v>21</v>
      </c>
      <c r="O13" s="23" t="s">
        <v>7</v>
      </c>
      <c r="P13" s="9" t="str">
        <f t="shared" si="1"/>
        <v>-----</v>
      </c>
      <c r="Q13" s="75"/>
      <c r="R13" s="64"/>
      <c r="T13" s="40" t="str">
        <f t="shared" si="2"/>
        <v>Extra PlanoRealizada</v>
      </c>
      <c r="U13" s="40" t="str">
        <f t="shared" si="3"/>
        <v>Extra PlanoEspetáculo</v>
      </c>
    </row>
    <row r="14" spans="1:21" ht="15" customHeight="1">
      <c r="A14" s="32" t="str">
        <f t="shared" si="0"/>
        <v/>
      </c>
      <c r="B14" s="30"/>
      <c r="C14" s="59" t="s">
        <v>144</v>
      </c>
      <c r="D14" s="21">
        <v>4</v>
      </c>
      <c r="E14" s="18"/>
      <c r="F14" s="11" t="s">
        <v>5</v>
      </c>
      <c r="G14" s="7" t="s">
        <v>485</v>
      </c>
      <c r="H14" s="4" t="s">
        <v>11</v>
      </c>
      <c r="I14" s="73" t="s">
        <v>423</v>
      </c>
      <c r="J14" s="38"/>
      <c r="K14" s="38" t="s">
        <v>276</v>
      </c>
      <c r="L14" s="39">
        <v>15</v>
      </c>
      <c r="M14" s="26"/>
      <c r="N14" s="4" t="s">
        <v>20</v>
      </c>
      <c r="O14" s="23" t="s">
        <v>7</v>
      </c>
      <c r="P14" s="9" t="str">
        <f t="shared" si="1"/>
        <v>-----</v>
      </c>
      <c r="Q14" s="75"/>
      <c r="R14" s="64"/>
      <c r="T14" s="40" t="str">
        <f t="shared" si="2"/>
        <v>Plano AnualRealizada</v>
      </c>
      <c r="U14" s="40" t="str">
        <f t="shared" si="3"/>
        <v>Plano AnualDesporto</v>
      </c>
    </row>
    <row r="15" spans="1:21" ht="15" customHeight="1">
      <c r="A15" s="32" t="str">
        <f t="shared" ref="A15:A21" si="11">IF(B15="","",)</f>
        <v/>
      </c>
      <c r="B15" s="30"/>
      <c r="C15" s="59" t="s">
        <v>144</v>
      </c>
      <c r="D15" s="21">
        <v>5</v>
      </c>
      <c r="E15" s="18"/>
      <c r="F15" s="11" t="s">
        <v>6</v>
      </c>
      <c r="G15" s="7"/>
      <c r="H15" s="4"/>
      <c r="I15" s="73"/>
      <c r="J15" s="38"/>
      <c r="K15" s="38" t="s">
        <v>276</v>
      </c>
      <c r="L15" s="39">
        <v>35</v>
      </c>
      <c r="M15" s="26"/>
      <c r="N15" s="4"/>
      <c r="O15" s="23"/>
      <c r="P15" s="9" t="str">
        <f t="shared" ref="P15:P21" si="12">IF(O15="Cancelada","Inserir o motivo",IF(O15="Alterada","Inserir o motivo",IF(O15="Definida","situação a alterar",IF(O15="","",IF(O15="Por definir","sem data marcada",IF(O15="Realizada","-----"))))))</f>
        <v/>
      </c>
      <c r="Q15" s="75"/>
      <c r="R15" s="64"/>
      <c r="T15" s="40" t="str">
        <f t="shared" ref="T15:T21" si="13">CONCATENATE(N15,O15)</f>
        <v/>
      </c>
      <c r="U15" s="40" t="str">
        <f t="shared" ref="U15:U21" si="14">CONCATENATE(N15,H15)</f>
        <v/>
      </c>
    </row>
    <row r="16" spans="1:21" ht="15" customHeight="1">
      <c r="A16" s="32" t="str">
        <f t="shared" si="11"/>
        <v/>
      </c>
      <c r="B16" s="30"/>
      <c r="C16" s="59" t="s">
        <v>144</v>
      </c>
      <c r="D16" s="21">
        <v>6</v>
      </c>
      <c r="E16" s="18"/>
      <c r="F16" s="11" t="s">
        <v>0</v>
      </c>
      <c r="G16" s="7" t="s">
        <v>34</v>
      </c>
      <c r="H16" s="4" t="s">
        <v>11</v>
      </c>
      <c r="I16" s="73" t="s">
        <v>420</v>
      </c>
      <c r="J16" s="38"/>
      <c r="K16" s="38" t="s">
        <v>276</v>
      </c>
      <c r="L16" s="39">
        <v>35</v>
      </c>
      <c r="M16" s="26"/>
      <c r="N16" s="4" t="s">
        <v>20</v>
      </c>
      <c r="O16" s="23" t="s">
        <v>7</v>
      </c>
      <c r="P16" s="9" t="str">
        <f t="shared" si="12"/>
        <v>-----</v>
      </c>
      <c r="Q16" s="75"/>
      <c r="R16" s="64"/>
      <c r="T16" s="40" t="str">
        <f t="shared" si="13"/>
        <v>Plano AnualRealizada</v>
      </c>
      <c r="U16" s="40" t="str">
        <f t="shared" si="14"/>
        <v>Plano AnualDesporto</v>
      </c>
    </row>
    <row r="17" spans="1:21" ht="15" customHeight="1">
      <c r="A17" s="32" t="str">
        <f t="shared" si="11"/>
        <v/>
      </c>
      <c r="B17" s="30"/>
      <c r="C17" s="59" t="s">
        <v>144</v>
      </c>
      <c r="D17" s="21">
        <v>7</v>
      </c>
      <c r="E17" s="18"/>
      <c r="F17" s="11" t="s">
        <v>1</v>
      </c>
      <c r="G17" s="7"/>
      <c r="H17" s="4"/>
      <c r="I17" s="73"/>
      <c r="J17" s="38"/>
      <c r="K17" s="38" t="s">
        <v>276</v>
      </c>
      <c r="L17" s="39">
        <v>35</v>
      </c>
      <c r="M17" s="26"/>
      <c r="N17" s="4"/>
      <c r="O17" s="23"/>
      <c r="P17" s="9" t="str">
        <f t="shared" si="12"/>
        <v/>
      </c>
      <c r="Q17" s="75"/>
      <c r="R17" s="64"/>
      <c r="T17" s="40" t="str">
        <f t="shared" si="13"/>
        <v/>
      </c>
      <c r="U17" s="40" t="str">
        <f t="shared" si="14"/>
        <v/>
      </c>
    </row>
    <row r="18" spans="1:21" ht="15" customHeight="1">
      <c r="A18" s="32" t="str">
        <f t="shared" si="11"/>
        <v/>
      </c>
      <c r="B18" s="30"/>
      <c r="C18" s="59" t="s">
        <v>144</v>
      </c>
      <c r="D18" s="21">
        <v>8</v>
      </c>
      <c r="E18" s="18"/>
      <c r="F18" s="11" t="s">
        <v>2</v>
      </c>
      <c r="G18" s="7"/>
      <c r="H18" s="4"/>
      <c r="I18" s="73"/>
      <c r="J18" s="38"/>
      <c r="K18" s="38" t="s">
        <v>276</v>
      </c>
      <c r="L18" s="39">
        <v>35</v>
      </c>
      <c r="M18" s="26"/>
      <c r="N18" s="4"/>
      <c r="O18" s="23"/>
      <c r="P18" s="9" t="str">
        <f t="shared" si="12"/>
        <v/>
      </c>
      <c r="Q18" s="75"/>
      <c r="R18" s="64"/>
      <c r="T18" s="40" t="str">
        <f t="shared" si="13"/>
        <v/>
      </c>
      <c r="U18" s="40" t="str">
        <f t="shared" si="14"/>
        <v/>
      </c>
    </row>
    <row r="19" spans="1:21" ht="15" customHeight="1">
      <c r="A19" s="32" t="str">
        <f t="shared" ref="A19" si="15">IF(B19="","",)</f>
        <v/>
      </c>
      <c r="B19" s="30"/>
      <c r="C19" s="59" t="s">
        <v>144</v>
      </c>
      <c r="D19" s="21">
        <v>9</v>
      </c>
      <c r="E19" s="18"/>
      <c r="F19" s="11" t="s">
        <v>3</v>
      </c>
      <c r="G19" s="7" t="s">
        <v>681</v>
      </c>
      <c r="H19" s="4" t="s">
        <v>16</v>
      </c>
      <c r="I19" s="73" t="s">
        <v>566</v>
      </c>
      <c r="J19" s="38"/>
      <c r="K19" s="38" t="s">
        <v>276</v>
      </c>
      <c r="L19" s="39">
        <v>35</v>
      </c>
      <c r="M19" s="26"/>
      <c r="N19" s="4" t="s">
        <v>21</v>
      </c>
      <c r="O19" s="23" t="s">
        <v>7</v>
      </c>
      <c r="P19" s="9"/>
      <c r="Q19" s="75"/>
      <c r="R19" s="64"/>
      <c r="T19" s="40" t="str">
        <f t="shared" ref="T19" si="16">CONCATENATE(N19,O19)</f>
        <v>Extra PlanoRealizada</v>
      </c>
      <c r="U19" s="40" t="str">
        <f t="shared" ref="U19" si="17">CONCATENATE(N19,H19)</f>
        <v>Extra PlanoEspetáculo</v>
      </c>
    </row>
    <row r="20" spans="1:21" ht="15" customHeight="1">
      <c r="A20" s="32" t="str">
        <f t="shared" si="11"/>
        <v/>
      </c>
      <c r="B20" s="30"/>
      <c r="C20" s="59" t="s">
        <v>144</v>
      </c>
      <c r="D20" s="21">
        <v>9</v>
      </c>
      <c r="E20" s="18"/>
      <c r="F20" s="11" t="s">
        <v>3</v>
      </c>
      <c r="G20" s="7" t="s">
        <v>527</v>
      </c>
      <c r="H20" s="4" t="s">
        <v>13</v>
      </c>
      <c r="I20" s="73" t="s">
        <v>414</v>
      </c>
      <c r="J20" s="38"/>
      <c r="K20" s="38" t="s">
        <v>276</v>
      </c>
      <c r="L20" s="39">
        <v>35</v>
      </c>
      <c r="M20" s="26"/>
      <c r="N20" s="4" t="s">
        <v>20</v>
      </c>
      <c r="O20" s="23" t="s">
        <v>7</v>
      </c>
      <c r="P20" s="9"/>
      <c r="Q20" s="75"/>
      <c r="R20" s="64"/>
      <c r="T20" s="40" t="str">
        <f t="shared" si="13"/>
        <v>Plano AnualRealizada</v>
      </c>
      <c r="U20" s="40" t="str">
        <f t="shared" si="14"/>
        <v>Plano AnualMuseu</v>
      </c>
    </row>
    <row r="21" spans="1:21" ht="15" customHeight="1">
      <c r="A21" s="32" t="str">
        <f t="shared" si="11"/>
        <v/>
      </c>
      <c r="B21" s="30"/>
      <c r="C21" s="59" t="s">
        <v>144</v>
      </c>
      <c r="D21" s="21">
        <v>10</v>
      </c>
      <c r="E21" s="18"/>
      <c r="F21" s="11" t="s">
        <v>4</v>
      </c>
      <c r="G21" s="7" t="s">
        <v>34</v>
      </c>
      <c r="H21" s="4" t="s">
        <v>11</v>
      </c>
      <c r="I21" s="73" t="s">
        <v>420</v>
      </c>
      <c r="J21" s="38"/>
      <c r="K21" s="38" t="s">
        <v>276</v>
      </c>
      <c r="L21" s="39">
        <v>35</v>
      </c>
      <c r="M21" s="26"/>
      <c r="N21" s="4" t="s">
        <v>20</v>
      </c>
      <c r="O21" s="23" t="s">
        <v>7</v>
      </c>
      <c r="P21" s="9" t="str">
        <f t="shared" si="12"/>
        <v>-----</v>
      </c>
      <c r="Q21" s="75"/>
      <c r="R21" s="64"/>
      <c r="T21" s="40" t="str">
        <f t="shared" si="13"/>
        <v>Plano AnualRealizada</v>
      </c>
      <c r="U21" s="40" t="str">
        <f t="shared" si="14"/>
        <v>Plano AnualDesporto</v>
      </c>
    </row>
    <row r="22" spans="1:21" ht="15" customHeight="1">
      <c r="A22" s="32" t="str">
        <f t="shared" si="0"/>
        <v/>
      </c>
      <c r="B22" s="30"/>
      <c r="C22" s="59" t="s">
        <v>144</v>
      </c>
      <c r="D22" s="21">
        <v>11</v>
      </c>
      <c r="E22" s="18" t="s">
        <v>105</v>
      </c>
      <c r="F22" s="11" t="s">
        <v>5</v>
      </c>
      <c r="G22" s="7" t="s">
        <v>262</v>
      </c>
      <c r="H22" s="4" t="s">
        <v>11</v>
      </c>
      <c r="I22" s="73" t="s">
        <v>423</v>
      </c>
      <c r="J22" s="38"/>
      <c r="K22" s="38" t="s">
        <v>276</v>
      </c>
      <c r="L22" s="39">
        <v>35</v>
      </c>
      <c r="M22" s="26"/>
      <c r="N22" s="4" t="s">
        <v>20</v>
      </c>
      <c r="O22" s="23" t="s">
        <v>7</v>
      </c>
      <c r="P22" s="9" t="str">
        <f t="shared" si="1"/>
        <v>-----</v>
      </c>
      <c r="Q22" s="75"/>
      <c r="R22" s="64"/>
      <c r="T22" s="40" t="str">
        <f t="shared" si="2"/>
        <v>Plano AnualRealizada</v>
      </c>
      <c r="U22" s="40" t="str">
        <f t="shared" si="3"/>
        <v>Plano AnualDesporto</v>
      </c>
    </row>
    <row r="23" spans="1:21" ht="15" customHeight="1">
      <c r="A23" s="32" t="str">
        <f t="shared" si="0"/>
        <v/>
      </c>
      <c r="B23" s="30"/>
      <c r="C23" s="59" t="s">
        <v>144</v>
      </c>
      <c r="D23" s="21">
        <v>12</v>
      </c>
      <c r="E23" s="18"/>
      <c r="F23" s="11" t="s">
        <v>6</v>
      </c>
      <c r="G23" s="7"/>
      <c r="H23" s="4"/>
      <c r="I23" s="73"/>
      <c r="J23" s="38"/>
      <c r="K23" s="38" t="s">
        <v>276</v>
      </c>
      <c r="L23" s="39">
        <v>35</v>
      </c>
      <c r="M23" s="26"/>
      <c r="N23" s="4"/>
      <c r="O23" s="23"/>
      <c r="P23" s="9" t="str">
        <f t="shared" si="1"/>
        <v/>
      </c>
      <c r="Q23" s="75"/>
      <c r="R23" s="64"/>
      <c r="T23" s="40" t="str">
        <f t="shared" si="2"/>
        <v/>
      </c>
      <c r="U23" s="40" t="str">
        <f t="shared" si="3"/>
        <v/>
      </c>
    </row>
    <row r="24" spans="1:21" ht="15" customHeight="1">
      <c r="A24" s="32" t="str">
        <f t="shared" ref="A24:A25" si="18">IF(B24="","",)</f>
        <v/>
      </c>
      <c r="B24" s="30"/>
      <c r="C24" s="59" t="s">
        <v>144</v>
      </c>
      <c r="D24" s="21">
        <v>13</v>
      </c>
      <c r="E24" s="18" t="s">
        <v>93</v>
      </c>
      <c r="F24" s="11" t="s">
        <v>0</v>
      </c>
      <c r="G24" s="7" t="s">
        <v>678</v>
      </c>
      <c r="H24" s="4" t="s">
        <v>11</v>
      </c>
      <c r="I24" s="73" t="s">
        <v>418</v>
      </c>
      <c r="J24" s="38"/>
      <c r="K24" s="38" t="s">
        <v>276</v>
      </c>
      <c r="L24" s="39">
        <v>15</v>
      </c>
      <c r="M24" s="26"/>
      <c r="N24" s="4" t="s">
        <v>20</v>
      </c>
      <c r="O24" s="23" t="s">
        <v>7</v>
      </c>
      <c r="P24" s="9" t="str">
        <f t="shared" ref="P24:P25" si="19">IF(O24="Cancelada","Inserir o motivo",IF(O24="Alterada","Inserir o motivo",IF(O24="Definida","situação a alterar",IF(O24="","",IF(O24="Por definir","sem data marcada",IF(O24="Realizada","-----"))))))</f>
        <v>-----</v>
      </c>
      <c r="Q24" s="75"/>
      <c r="R24" s="64"/>
      <c r="T24" s="40" t="str">
        <f t="shared" ref="T24:T25" si="20">CONCATENATE(N24,O24)</f>
        <v>Plano AnualRealizada</v>
      </c>
      <c r="U24" s="40" t="str">
        <f t="shared" ref="U24:U25" si="21">CONCATENATE(N24,H24)</f>
        <v>Plano AnualDesporto</v>
      </c>
    </row>
    <row r="25" spans="1:21" ht="15" customHeight="1">
      <c r="A25" s="32" t="str">
        <f t="shared" si="18"/>
        <v/>
      </c>
      <c r="B25" s="30"/>
      <c r="C25" s="59" t="s">
        <v>144</v>
      </c>
      <c r="D25" s="21">
        <v>13</v>
      </c>
      <c r="E25" s="18"/>
      <c r="F25" s="11" t="s">
        <v>0</v>
      </c>
      <c r="G25" s="7" t="s">
        <v>34</v>
      </c>
      <c r="H25" s="4" t="s">
        <v>11</v>
      </c>
      <c r="I25" s="73" t="s">
        <v>420</v>
      </c>
      <c r="J25" s="38"/>
      <c r="K25" s="38" t="s">
        <v>276</v>
      </c>
      <c r="L25" s="39">
        <v>15</v>
      </c>
      <c r="M25" s="26"/>
      <c r="N25" s="4" t="s">
        <v>20</v>
      </c>
      <c r="O25" s="23" t="s">
        <v>7</v>
      </c>
      <c r="P25" s="9" t="str">
        <f t="shared" si="19"/>
        <v>-----</v>
      </c>
      <c r="Q25" s="75"/>
      <c r="R25" s="64"/>
      <c r="T25" s="40" t="str">
        <f t="shared" si="20"/>
        <v>Plano AnualRealizada</v>
      </c>
      <c r="U25" s="40" t="str">
        <f t="shared" si="21"/>
        <v>Plano AnualDesporto</v>
      </c>
    </row>
    <row r="26" spans="1:21" ht="15" customHeight="1">
      <c r="A26" s="32" t="str">
        <f t="shared" si="0"/>
        <v/>
      </c>
      <c r="B26" s="30"/>
      <c r="C26" s="59" t="s">
        <v>144</v>
      </c>
      <c r="D26" s="21">
        <v>14</v>
      </c>
      <c r="E26" s="18"/>
      <c r="F26" s="11" t="s">
        <v>1</v>
      </c>
      <c r="G26" s="7" t="s">
        <v>602</v>
      </c>
      <c r="H26" s="4" t="s">
        <v>15</v>
      </c>
      <c r="I26" s="73" t="s">
        <v>441</v>
      </c>
      <c r="J26" s="38"/>
      <c r="K26" s="38" t="s">
        <v>276</v>
      </c>
      <c r="L26" s="39">
        <v>15</v>
      </c>
      <c r="M26" s="26"/>
      <c r="N26" s="4" t="s">
        <v>20</v>
      </c>
      <c r="O26" s="23" t="s">
        <v>7</v>
      </c>
      <c r="P26" s="9" t="str">
        <f t="shared" si="1"/>
        <v>-----</v>
      </c>
      <c r="Q26" s="75"/>
      <c r="R26" s="64"/>
      <c r="T26" s="40" t="str">
        <f t="shared" si="2"/>
        <v>Plano AnualRealizada</v>
      </c>
      <c r="U26" s="40" t="str">
        <f t="shared" si="3"/>
        <v>Plano AnualCinema</v>
      </c>
    </row>
    <row r="27" spans="1:21" ht="15" customHeight="1">
      <c r="A27" s="32" t="str">
        <f t="shared" ref="A27:A30" si="22">IF(B27="","",)</f>
        <v/>
      </c>
      <c r="B27" s="30"/>
      <c r="C27" s="59" t="s">
        <v>144</v>
      </c>
      <c r="D27" s="21">
        <v>15</v>
      </c>
      <c r="E27" s="18"/>
      <c r="F27" s="11" t="s">
        <v>2</v>
      </c>
      <c r="G27" s="7" t="s">
        <v>34</v>
      </c>
      <c r="H27" s="4" t="s">
        <v>11</v>
      </c>
      <c r="I27" s="73" t="s">
        <v>420</v>
      </c>
      <c r="J27" s="38"/>
      <c r="K27" s="38" t="s">
        <v>276</v>
      </c>
      <c r="L27" s="39">
        <v>35</v>
      </c>
      <c r="M27" s="26"/>
      <c r="N27" s="4" t="s">
        <v>20</v>
      </c>
      <c r="O27" s="23" t="s">
        <v>7</v>
      </c>
      <c r="P27" s="9" t="str">
        <f t="shared" ref="P27:P30" si="23">IF(O27="Cancelada","Inserir o motivo",IF(O27="Alterada","Inserir o motivo",IF(O27="Definida","situação a alterar",IF(O27="","",IF(O27="Por definir","sem data marcada",IF(O27="Realizada","-----"))))))</f>
        <v>-----</v>
      </c>
      <c r="Q27" s="75"/>
      <c r="R27" s="64"/>
      <c r="T27" s="40" t="str">
        <f t="shared" ref="T27:T30" si="24">CONCATENATE(N27,O27)</f>
        <v>Plano AnualRealizada</v>
      </c>
      <c r="U27" s="40" t="str">
        <f t="shared" ref="U27:U30" si="25">CONCATENATE(N27,H27)</f>
        <v>Plano AnualDesporto</v>
      </c>
    </row>
    <row r="28" spans="1:21" ht="15" customHeight="1">
      <c r="A28" s="32" t="str">
        <f t="shared" ref="A28:A29" si="26">IF(B28="","",)</f>
        <v/>
      </c>
      <c r="B28" s="30"/>
      <c r="C28" s="59" t="s">
        <v>144</v>
      </c>
      <c r="D28" s="21">
        <v>15</v>
      </c>
      <c r="E28" s="18"/>
      <c r="F28" s="11" t="s">
        <v>2</v>
      </c>
      <c r="G28" s="7" t="s">
        <v>602</v>
      </c>
      <c r="H28" s="4" t="s">
        <v>15</v>
      </c>
      <c r="I28" s="73" t="s">
        <v>441</v>
      </c>
      <c r="J28" s="38"/>
      <c r="K28" s="38" t="s">
        <v>276</v>
      </c>
      <c r="L28" s="39">
        <v>35</v>
      </c>
      <c r="M28" s="26"/>
      <c r="N28" s="4" t="s">
        <v>20</v>
      </c>
      <c r="O28" s="23" t="s">
        <v>7</v>
      </c>
      <c r="P28" s="9" t="str">
        <f t="shared" ref="P28:P29" si="27">IF(O28="Cancelada","Inserir o motivo",IF(O28="Alterada","Inserir o motivo",IF(O28="Definida","situação a alterar",IF(O28="","",IF(O28="Por definir","sem data marcada",IF(O28="Realizada","-----"))))))</f>
        <v>-----</v>
      </c>
      <c r="Q28" s="75"/>
      <c r="R28" s="64"/>
      <c r="T28" s="40" t="str">
        <f t="shared" ref="T28:T29" si="28">CONCATENATE(N28,O28)</f>
        <v>Plano AnualRealizada</v>
      </c>
      <c r="U28" s="40" t="str">
        <f t="shared" ref="U28:U29" si="29">CONCATENATE(N28,H28)</f>
        <v>Plano AnualCinema</v>
      </c>
    </row>
    <row r="29" spans="1:21" ht="15" customHeight="1">
      <c r="A29" s="32" t="str">
        <f t="shared" si="26"/>
        <v/>
      </c>
      <c r="B29" s="30"/>
      <c r="C29" s="59" t="s">
        <v>144</v>
      </c>
      <c r="D29" s="21">
        <v>15</v>
      </c>
      <c r="E29" s="18"/>
      <c r="F29" s="11" t="s">
        <v>2</v>
      </c>
      <c r="G29" s="7" t="s">
        <v>469</v>
      </c>
      <c r="H29" s="4" t="s">
        <v>16</v>
      </c>
      <c r="I29" s="73" t="s">
        <v>434</v>
      </c>
      <c r="J29" s="38"/>
      <c r="K29" s="38" t="s">
        <v>276</v>
      </c>
      <c r="L29" s="39">
        <v>35</v>
      </c>
      <c r="M29" s="26"/>
      <c r="N29" s="4" t="s">
        <v>20</v>
      </c>
      <c r="O29" s="23" t="s">
        <v>7</v>
      </c>
      <c r="P29" s="9" t="str">
        <f t="shared" si="27"/>
        <v>-----</v>
      </c>
      <c r="Q29" s="75"/>
      <c r="R29" s="64"/>
      <c r="T29" s="40" t="str">
        <f t="shared" si="28"/>
        <v>Plano AnualRealizada</v>
      </c>
      <c r="U29" s="40" t="str">
        <f t="shared" si="29"/>
        <v>Plano AnualEspetáculo</v>
      </c>
    </row>
    <row r="30" spans="1:21" ht="15" customHeight="1">
      <c r="A30" s="32" t="str">
        <f t="shared" si="22"/>
        <v/>
      </c>
      <c r="B30" s="30"/>
      <c r="C30" s="59" t="s">
        <v>144</v>
      </c>
      <c r="D30" s="21">
        <v>15</v>
      </c>
      <c r="E30" s="18"/>
      <c r="F30" s="11" t="s">
        <v>2</v>
      </c>
      <c r="G30" s="7" t="s">
        <v>682</v>
      </c>
      <c r="H30" s="4" t="s">
        <v>15</v>
      </c>
      <c r="I30" s="73" t="s">
        <v>441</v>
      </c>
      <c r="J30" s="38"/>
      <c r="K30" s="38" t="s">
        <v>276</v>
      </c>
      <c r="L30" s="39">
        <v>35</v>
      </c>
      <c r="M30" s="26"/>
      <c r="N30" s="4" t="s">
        <v>20</v>
      </c>
      <c r="O30" s="23" t="s">
        <v>7</v>
      </c>
      <c r="P30" s="9" t="str">
        <f t="shared" si="23"/>
        <v>-----</v>
      </c>
      <c r="Q30" s="75"/>
      <c r="R30" s="64"/>
      <c r="T30" s="40" t="str">
        <f t="shared" si="24"/>
        <v>Plano AnualRealizada</v>
      </c>
      <c r="U30" s="40" t="str">
        <f t="shared" si="25"/>
        <v>Plano AnualCinema</v>
      </c>
    </row>
    <row r="31" spans="1:21" ht="15" customHeight="1">
      <c r="A31" s="32" t="str">
        <f t="shared" si="0"/>
        <v/>
      </c>
      <c r="B31" s="30"/>
      <c r="C31" s="59" t="s">
        <v>144</v>
      </c>
      <c r="D31" s="21">
        <v>15</v>
      </c>
      <c r="E31" s="18" t="s">
        <v>94</v>
      </c>
      <c r="F31" s="11" t="s">
        <v>2</v>
      </c>
      <c r="G31" s="7" t="s">
        <v>680</v>
      </c>
      <c r="H31" s="4" t="s">
        <v>18</v>
      </c>
      <c r="I31" s="73" t="s">
        <v>425</v>
      </c>
      <c r="J31" s="38"/>
      <c r="K31" s="38" t="s">
        <v>276</v>
      </c>
      <c r="L31" s="39">
        <v>35</v>
      </c>
      <c r="M31" s="26"/>
      <c r="N31" s="4" t="s">
        <v>20</v>
      </c>
      <c r="O31" s="23" t="s">
        <v>7</v>
      </c>
      <c r="P31" s="9" t="str">
        <f t="shared" si="1"/>
        <v>-----</v>
      </c>
      <c r="Q31" s="75"/>
      <c r="R31" s="64"/>
      <c r="T31" s="40" t="str">
        <f t="shared" si="2"/>
        <v>Plano AnualRealizada</v>
      </c>
      <c r="U31" s="40" t="str">
        <f t="shared" si="3"/>
        <v>Plano AnualDiv. Externo</v>
      </c>
    </row>
    <row r="32" spans="1:21" ht="15" customHeight="1">
      <c r="A32" s="32" t="str">
        <f t="shared" si="0"/>
        <v/>
      </c>
      <c r="B32" s="30"/>
      <c r="C32" s="59" t="s">
        <v>144</v>
      </c>
      <c r="D32" s="21">
        <v>16</v>
      </c>
      <c r="E32" s="18"/>
      <c r="F32" s="11" t="s">
        <v>3</v>
      </c>
      <c r="G32" s="7" t="s">
        <v>630</v>
      </c>
      <c r="H32" s="4" t="s">
        <v>16</v>
      </c>
      <c r="I32" s="73" t="s">
        <v>566</v>
      </c>
      <c r="J32" s="38"/>
      <c r="K32" s="38" t="s">
        <v>276</v>
      </c>
      <c r="L32" s="39">
        <v>250</v>
      </c>
      <c r="M32" s="26"/>
      <c r="N32" s="4" t="s">
        <v>20</v>
      </c>
      <c r="O32" s="23" t="s">
        <v>7</v>
      </c>
      <c r="P32" s="9" t="str">
        <f t="shared" si="1"/>
        <v>-----</v>
      </c>
      <c r="Q32" s="75"/>
      <c r="R32" s="64"/>
      <c r="T32" s="40" t="str">
        <f t="shared" si="2"/>
        <v>Plano AnualRealizada</v>
      </c>
      <c r="U32" s="40" t="str">
        <f t="shared" si="3"/>
        <v>Plano AnualEspetáculo</v>
      </c>
    </row>
    <row r="33" spans="1:21" ht="15" customHeight="1">
      <c r="A33" s="32" t="str">
        <f t="shared" si="0"/>
        <v/>
      </c>
      <c r="B33" s="30"/>
      <c r="C33" s="59" t="s">
        <v>144</v>
      </c>
      <c r="D33" s="21">
        <v>16</v>
      </c>
      <c r="E33" s="18"/>
      <c r="F33" s="11" t="s">
        <v>3</v>
      </c>
      <c r="G33" s="7" t="s">
        <v>602</v>
      </c>
      <c r="H33" s="4" t="s">
        <v>15</v>
      </c>
      <c r="I33" s="73" t="s">
        <v>441</v>
      </c>
      <c r="J33" s="38"/>
      <c r="K33" s="38" t="s">
        <v>276</v>
      </c>
      <c r="L33" s="39">
        <v>250</v>
      </c>
      <c r="M33" s="26"/>
      <c r="N33" s="4" t="s">
        <v>20</v>
      </c>
      <c r="O33" s="23" t="s">
        <v>7</v>
      </c>
      <c r="P33" s="9" t="str">
        <f t="shared" si="1"/>
        <v>-----</v>
      </c>
      <c r="Q33" s="75"/>
      <c r="R33" s="64"/>
      <c r="T33" s="40" t="str">
        <f t="shared" si="2"/>
        <v>Plano AnualRealizada</v>
      </c>
      <c r="U33" s="40" t="str">
        <f t="shared" si="3"/>
        <v>Plano AnualCinema</v>
      </c>
    </row>
    <row r="34" spans="1:21" ht="15" customHeight="1">
      <c r="A34" s="32" t="str">
        <f t="shared" ref="A34:A36" si="30">IF(B34="","",)</f>
        <v/>
      </c>
      <c r="B34" s="30"/>
      <c r="C34" s="59" t="s">
        <v>144</v>
      </c>
      <c r="D34" s="21">
        <v>16</v>
      </c>
      <c r="E34" s="18"/>
      <c r="F34" s="11" t="s">
        <v>3</v>
      </c>
      <c r="G34" s="7" t="s">
        <v>527</v>
      </c>
      <c r="H34" s="4" t="s">
        <v>15</v>
      </c>
      <c r="I34" s="73" t="s">
        <v>414</v>
      </c>
      <c r="J34" s="38"/>
      <c r="K34" s="38" t="s">
        <v>276</v>
      </c>
      <c r="L34" s="39">
        <v>250</v>
      </c>
      <c r="M34" s="26"/>
      <c r="N34" s="4" t="s">
        <v>20</v>
      </c>
      <c r="O34" s="23" t="s">
        <v>7</v>
      </c>
      <c r="P34" s="9" t="str">
        <f t="shared" ref="P34:P36" si="31">IF(O34="Cancelada","Inserir o motivo",IF(O34="Alterada","Inserir o motivo",IF(O34="Definida","situação a alterar",IF(O34="","",IF(O34="Por definir","sem data marcada",IF(O34="Realizada","-----"))))))</f>
        <v>-----</v>
      </c>
      <c r="Q34" s="75"/>
      <c r="R34" s="64"/>
      <c r="T34" s="40" t="str">
        <f t="shared" ref="T34:T36" si="32">CONCATENATE(N34,O34)</f>
        <v>Plano AnualRealizada</v>
      </c>
      <c r="U34" s="40" t="str">
        <f t="shared" ref="U34:U36" si="33">CONCATENATE(N34,H34)</f>
        <v>Plano AnualCinema</v>
      </c>
    </row>
    <row r="35" spans="1:21" ht="15" customHeight="1">
      <c r="A35" s="32" t="str">
        <f t="shared" si="30"/>
        <v/>
      </c>
      <c r="B35" s="30"/>
      <c r="C35" s="59" t="s">
        <v>144</v>
      </c>
      <c r="D35" s="21">
        <v>17</v>
      </c>
      <c r="E35" s="18"/>
      <c r="F35" s="11" t="s">
        <v>4</v>
      </c>
      <c r="G35" s="7" t="s">
        <v>34</v>
      </c>
      <c r="H35" s="4" t="s">
        <v>11</v>
      </c>
      <c r="I35" s="73" t="s">
        <v>420</v>
      </c>
      <c r="J35" s="38"/>
      <c r="K35" s="38" t="s">
        <v>276</v>
      </c>
      <c r="L35" s="39">
        <v>250</v>
      </c>
      <c r="M35" s="26"/>
      <c r="N35" s="4" t="s">
        <v>20</v>
      </c>
      <c r="O35" s="23" t="s">
        <v>7</v>
      </c>
      <c r="P35" s="9" t="str">
        <f t="shared" si="31"/>
        <v>-----</v>
      </c>
      <c r="Q35" s="75"/>
      <c r="R35" s="64"/>
      <c r="T35" s="40" t="str">
        <f t="shared" si="32"/>
        <v>Plano AnualRealizada</v>
      </c>
      <c r="U35" s="40" t="str">
        <f t="shared" si="33"/>
        <v>Plano AnualDesporto</v>
      </c>
    </row>
    <row r="36" spans="1:21" ht="15" customHeight="1">
      <c r="A36" s="32" t="str">
        <f t="shared" si="30"/>
        <v/>
      </c>
      <c r="B36" s="30"/>
      <c r="C36" s="59" t="s">
        <v>144</v>
      </c>
      <c r="D36" s="21">
        <v>17</v>
      </c>
      <c r="E36" s="18"/>
      <c r="F36" s="11" t="s">
        <v>4</v>
      </c>
      <c r="G36" s="7" t="s">
        <v>602</v>
      </c>
      <c r="H36" s="4" t="s">
        <v>15</v>
      </c>
      <c r="I36" s="73" t="s">
        <v>441</v>
      </c>
      <c r="J36" s="38"/>
      <c r="K36" s="38" t="s">
        <v>276</v>
      </c>
      <c r="L36" s="39">
        <v>250</v>
      </c>
      <c r="M36" s="26"/>
      <c r="N36" s="4" t="s">
        <v>20</v>
      </c>
      <c r="O36" s="23" t="s">
        <v>7</v>
      </c>
      <c r="P36" s="9" t="str">
        <f t="shared" si="31"/>
        <v>-----</v>
      </c>
      <c r="Q36" s="75"/>
      <c r="R36" s="64"/>
      <c r="T36" s="40" t="str">
        <f t="shared" si="32"/>
        <v>Plano AnualRealizada</v>
      </c>
      <c r="U36" s="40" t="str">
        <f t="shared" si="33"/>
        <v>Plano AnualCinema</v>
      </c>
    </row>
    <row r="37" spans="1:21" ht="15" customHeight="1">
      <c r="A37" s="32" t="str">
        <f t="shared" si="0"/>
        <v/>
      </c>
      <c r="B37" s="30"/>
      <c r="C37" s="59" t="s">
        <v>144</v>
      </c>
      <c r="D37" s="21">
        <v>17</v>
      </c>
      <c r="E37" s="18"/>
      <c r="F37" s="11" t="s">
        <v>4</v>
      </c>
      <c r="G37" s="7" t="s">
        <v>633</v>
      </c>
      <c r="H37" s="4" t="s">
        <v>18</v>
      </c>
      <c r="I37" s="73" t="s">
        <v>418</v>
      </c>
      <c r="J37" s="38"/>
      <c r="K37" s="38" t="s">
        <v>276</v>
      </c>
      <c r="L37" s="39">
        <v>250</v>
      </c>
      <c r="M37" s="26"/>
      <c r="N37" s="4"/>
      <c r="O37" s="23" t="s">
        <v>50</v>
      </c>
      <c r="P37" s="9" t="s">
        <v>51</v>
      </c>
      <c r="Q37" s="75"/>
      <c r="R37" s="64"/>
      <c r="T37" s="40" t="str">
        <f t="shared" si="2"/>
        <v>Alterada</v>
      </c>
      <c r="U37" s="40" t="str">
        <f t="shared" si="3"/>
        <v>Div. Externo</v>
      </c>
    </row>
    <row r="38" spans="1:21" ht="15" customHeight="1">
      <c r="A38" s="32" t="str">
        <f t="shared" si="0"/>
        <v/>
      </c>
      <c r="B38" s="30"/>
      <c r="C38" s="59" t="s">
        <v>144</v>
      </c>
      <c r="D38" s="21">
        <v>18</v>
      </c>
      <c r="E38" s="18" t="s">
        <v>98</v>
      </c>
      <c r="F38" s="11" t="s">
        <v>5</v>
      </c>
      <c r="G38" s="7" t="s">
        <v>679</v>
      </c>
      <c r="H38" s="4" t="s">
        <v>11</v>
      </c>
      <c r="I38" s="73" t="s">
        <v>418</v>
      </c>
      <c r="J38" s="38"/>
      <c r="K38" s="38" t="s">
        <v>276</v>
      </c>
      <c r="L38" s="39">
        <v>35</v>
      </c>
      <c r="M38" s="26"/>
      <c r="N38" s="4" t="s">
        <v>20</v>
      </c>
      <c r="O38" s="23" t="s">
        <v>7</v>
      </c>
      <c r="P38" s="9" t="str">
        <f t="shared" si="1"/>
        <v>-----</v>
      </c>
      <c r="Q38" s="75"/>
      <c r="R38" s="64"/>
      <c r="T38" s="40" t="str">
        <f t="shared" si="2"/>
        <v>Plano AnualRealizada</v>
      </c>
      <c r="U38" s="40" t="str">
        <f t="shared" si="3"/>
        <v>Plano AnualDesporto</v>
      </c>
    </row>
    <row r="39" spans="1:21" ht="15" customHeight="1">
      <c r="A39" s="32" t="str">
        <f t="shared" ref="A39:A40" si="34">IF(B39="","",)</f>
        <v/>
      </c>
      <c r="B39" s="30"/>
      <c r="C39" s="59" t="s">
        <v>144</v>
      </c>
      <c r="D39" s="21">
        <v>19</v>
      </c>
      <c r="E39" s="18"/>
      <c r="F39" s="11" t="s">
        <v>6</v>
      </c>
      <c r="G39" s="7"/>
      <c r="H39" s="4"/>
      <c r="I39" s="73"/>
      <c r="J39" s="38"/>
      <c r="K39" s="38" t="s">
        <v>276</v>
      </c>
      <c r="L39" s="39">
        <v>35</v>
      </c>
      <c r="M39" s="26"/>
      <c r="N39" s="4"/>
      <c r="O39" s="23"/>
      <c r="P39" s="9" t="str">
        <f t="shared" ref="P39:P40" si="35">IF(O39="Cancelada","Inserir o motivo",IF(O39="Alterada","Inserir o motivo",IF(O39="Definida","situação a alterar",IF(O39="","",IF(O39="Por definir","sem data marcada",IF(O39="Realizada","-----"))))))</f>
        <v/>
      </c>
      <c r="Q39" s="75"/>
      <c r="R39" s="64"/>
      <c r="T39" s="40" t="str">
        <f t="shared" ref="T39:T40" si="36">CONCATENATE(N39,O39)</f>
        <v/>
      </c>
      <c r="U39" s="40" t="str">
        <f t="shared" ref="U39:U40" si="37">CONCATENATE(N39,H39)</f>
        <v/>
      </c>
    </row>
    <row r="40" spans="1:21" ht="15" customHeight="1">
      <c r="A40" s="32" t="str">
        <f t="shared" si="34"/>
        <v/>
      </c>
      <c r="B40" s="30"/>
      <c r="C40" s="59" t="s">
        <v>144</v>
      </c>
      <c r="D40" s="21">
        <v>20</v>
      </c>
      <c r="E40" s="18"/>
      <c r="F40" s="11" t="s">
        <v>0</v>
      </c>
      <c r="G40" s="7" t="s">
        <v>34</v>
      </c>
      <c r="H40" s="4" t="s">
        <v>11</v>
      </c>
      <c r="I40" s="73" t="s">
        <v>420</v>
      </c>
      <c r="J40" s="38"/>
      <c r="K40" s="38" t="s">
        <v>276</v>
      </c>
      <c r="L40" s="39">
        <v>35</v>
      </c>
      <c r="M40" s="26"/>
      <c r="N40" s="4" t="s">
        <v>20</v>
      </c>
      <c r="O40" s="23" t="s">
        <v>7</v>
      </c>
      <c r="P40" s="9" t="str">
        <f t="shared" si="35"/>
        <v>-----</v>
      </c>
      <c r="Q40" s="75"/>
      <c r="R40" s="64"/>
      <c r="T40" s="40" t="str">
        <f t="shared" si="36"/>
        <v>Plano AnualRealizada</v>
      </c>
      <c r="U40" s="40" t="str">
        <f t="shared" si="37"/>
        <v>Plano AnualDesporto</v>
      </c>
    </row>
    <row r="41" spans="1:21" ht="15" customHeight="1">
      <c r="A41" s="32" t="str">
        <f t="shared" si="0"/>
        <v/>
      </c>
      <c r="B41" s="30"/>
      <c r="C41" s="59" t="s">
        <v>144</v>
      </c>
      <c r="D41" s="21">
        <v>21</v>
      </c>
      <c r="E41" s="18"/>
      <c r="F41" s="11" t="s">
        <v>1</v>
      </c>
      <c r="G41" s="7"/>
      <c r="H41" s="4"/>
      <c r="I41" s="73"/>
      <c r="J41" s="38"/>
      <c r="K41" s="38" t="s">
        <v>276</v>
      </c>
      <c r="L41" s="39">
        <v>35</v>
      </c>
      <c r="M41" s="26"/>
      <c r="N41" s="4"/>
      <c r="O41" s="23"/>
      <c r="P41" s="9" t="str">
        <f t="shared" si="1"/>
        <v/>
      </c>
      <c r="Q41" s="75"/>
      <c r="R41" s="64"/>
      <c r="T41" s="40" t="str">
        <f t="shared" si="2"/>
        <v/>
      </c>
      <c r="U41" s="40" t="str">
        <f t="shared" si="3"/>
        <v/>
      </c>
    </row>
    <row r="42" spans="1:21" ht="15" customHeight="1">
      <c r="A42" s="32" t="str">
        <f t="shared" si="0"/>
        <v/>
      </c>
      <c r="B42" s="30"/>
      <c r="C42" s="59" t="s">
        <v>144</v>
      </c>
      <c r="D42" s="21">
        <v>22</v>
      </c>
      <c r="E42" s="18"/>
      <c r="F42" s="11" t="s">
        <v>2</v>
      </c>
      <c r="G42" s="7" t="s">
        <v>682</v>
      </c>
      <c r="H42" s="4" t="s">
        <v>153</v>
      </c>
      <c r="I42" s="73" t="s">
        <v>441</v>
      </c>
      <c r="J42" s="38"/>
      <c r="K42" s="38" t="s">
        <v>276</v>
      </c>
      <c r="L42" s="39">
        <v>50</v>
      </c>
      <c r="M42" s="26"/>
      <c r="N42" s="4" t="s">
        <v>20</v>
      </c>
      <c r="O42" s="23" t="s">
        <v>7</v>
      </c>
      <c r="P42" s="9" t="str">
        <f t="shared" si="1"/>
        <v>-----</v>
      </c>
      <c r="Q42" s="75"/>
      <c r="R42" s="64"/>
      <c r="T42" s="40" t="str">
        <f t="shared" si="2"/>
        <v>Plano AnualRealizada</v>
      </c>
      <c r="U42" s="40" t="str">
        <f t="shared" si="3"/>
        <v>Plano AnualCultura</v>
      </c>
    </row>
    <row r="43" spans="1:21" ht="15" customHeight="1">
      <c r="A43" s="32" t="str">
        <f t="shared" ref="A43:A44" si="38">IF(B43="","",)</f>
        <v/>
      </c>
      <c r="B43" s="30"/>
      <c r="C43" s="59" t="s">
        <v>144</v>
      </c>
      <c r="D43" s="21">
        <v>22</v>
      </c>
      <c r="E43" s="18" t="s">
        <v>99</v>
      </c>
      <c r="F43" s="11" t="s">
        <v>2</v>
      </c>
      <c r="G43" s="7" t="s">
        <v>176</v>
      </c>
      <c r="H43" s="4" t="s">
        <v>11</v>
      </c>
      <c r="I43" s="73" t="s">
        <v>418</v>
      </c>
      <c r="J43" s="38"/>
      <c r="K43" s="38" t="s">
        <v>276</v>
      </c>
      <c r="L43" s="39">
        <v>35</v>
      </c>
      <c r="M43" s="26"/>
      <c r="N43" s="4" t="s">
        <v>20</v>
      </c>
      <c r="O43" s="23" t="s">
        <v>7</v>
      </c>
      <c r="P43" s="9" t="str">
        <f t="shared" ref="P43:P44" si="39">IF(O43="Cancelada","Inserir o motivo",IF(O43="Alterada","Inserir o motivo",IF(O43="Definida","situação a alterar",IF(O43="","",IF(O43="Por definir","sem data marcada",IF(O43="Realizada","-----"))))))</f>
        <v>-----</v>
      </c>
      <c r="Q43" s="75"/>
      <c r="R43" s="64"/>
      <c r="T43" s="40" t="str">
        <f t="shared" ref="T43:T44" si="40">CONCATENATE(N43,O43)</f>
        <v>Plano AnualRealizada</v>
      </c>
      <c r="U43" s="40" t="str">
        <f t="shared" ref="U43:U44" si="41">CONCATENATE(N43,H43)</f>
        <v>Plano AnualDesporto</v>
      </c>
    </row>
    <row r="44" spans="1:21" ht="15" customHeight="1">
      <c r="A44" s="32" t="str">
        <f t="shared" si="38"/>
        <v/>
      </c>
      <c r="B44" s="30"/>
      <c r="C44" s="59" t="s">
        <v>144</v>
      </c>
      <c r="D44" s="21">
        <v>23</v>
      </c>
      <c r="E44" s="18"/>
      <c r="F44" s="11" t="s">
        <v>3</v>
      </c>
      <c r="G44" s="7"/>
      <c r="H44" s="4"/>
      <c r="I44" s="73"/>
      <c r="J44" s="38"/>
      <c r="K44" s="38" t="s">
        <v>276</v>
      </c>
      <c r="L44" s="39">
        <v>35</v>
      </c>
      <c r="M44" s="26"/>
      <c r="N44" s="4"/>
      <c r="O44" s="23"/>
      <c r="P44" s="9" t="str">
        <f t="shared" si="39"/>
        <v/>
      </c>
      <c r="Q44" s="75"/>
      <c r="R44" s="64"/>
      <c r="T44" s="40" t="str">
        <f t="shared" si="40"/>
        <v/>
      </c>
      <c r="U44" s="40" t="str">
        <f t="shared" si="41"/>
        <v/>
      </c>
    </row>
    <row r="45" spans="1:21" ht="15" customHeight="1">
      <c r="A45" s="32" t="str">
        <f t="shared" si="0"/>
        <v/>
      </c>
      <c r="B45" s="30"/>
      <c r="C45" s="59" t="s">
        <v>144</v>
      </c>
      <c r="D45" s="21">
        <v>24</v>
      </c>
      <c r="E45" s="18"/>
      <c r="F45" s="11" t="s">
        <v>4</v>
      </c>
      <c r="G45" s="7" t="s">
        <v>34</v>
      </c>
      <c r="H45" s="4" t="s">
        <v>11</v>
      </c>
      <c r="I45" s="73" t="s">
        <v>420</v>
      </c>
      <c r="J45" s="38"/>
      <c r="K45" s="38" t="s">
        <v>276</v>
      </c>
      <c r="L45" s="39">
        <v>35</v>
      </c>
      <c r="M45" s="26"/>
      <c r="N45" s="4" t="s">
        <v>20</v>
      </c>
      <c r="O45" s="23" t="s">
        <v>7</v>
      </c>
      <c r="P45" s="9" t="str">
        <f t="shared" si="1"/>
        <v>-----</v>
      </c>
      <c r="Q45" s="75"/>
      <c r="R45" s="64"/>
      <c r="T45" s="40" t="str">
        <f t="shared" si="2"/>
        <v>Plano AnualRealizada</v>
      </c>
      <c r="U45" s="40" t="str">
        <f t="shared" si="3"/>
        <v>Plano AnualDesporto</v>
      </c>
    </row>
    <row r="46" spans="1:21" ht="15" customHeight="1">
      <c r="A46" s="32" t="str">
        <f t="shared" si="0"/>
        <v/>
      </c>
      <c r="B46" s="30"/>
      <c r="C46" s="59" t="s">
        <v>144</v>
      </c>
      <c r="D46" s="21">
        <v>25</v>
      </c>
      <c r="E46" s="18" t="s">
        <v>107</v>
      </c>
      <c r="F46" s="11" t="s">
        <v>5</v>
      </c>
      <c r="G46" s="7" t="s">
        <v>686</v>
      </c>
      <c r="H46" s="4" t="s">
        <v>18</v>
      </c>
      <c r="I46" s="73" t="s">
        <v>418</v>
      </c>
      <c r="J46" s="38"/>
      <c r="K46" s="38" t="s">
        <v>276</v>
      </c>
      <c r="L46" s="39">
        <v>50</v>
      </c>
      <c r="M46" s="26"/>
      <c r="N46" s="4" t="s">
        <v>20</v>
      </c>
      <c r="O46" s="23" t="s">
        <v>7</v>
      </c>
      <c r="P46" s="9" t="str">
        <f t="shared" si="1"/>
        <v>-----</v>
      </c>
      <c r="Q46" s="75"/>
      <c r="R46" s="64"/>
      <c r="T46" s="40" t="str">
        <f t="shared" si="2"/>
        <v>Plano AnualRealizada</v>
      </c>
      <c r="U46" s="40" t="str">
        <f t="shared" si="3"/>
        <v>Plano AnualDiv. Externo</v>
      </c>
    </row>
    <row r="47" spans="1:21" ht="15" customHeight="1">
      <c r="A47" s="32" t="str">
        <f t="shared" si="0"/>
        <v/>
      </c>
      <c r="B47" s="30"/>
      <c r="C47" s="59" t="s">
        <v>144</v>
      </c>
      <c r="D47" s="21">
        <v>26</v>
      </c>
      <c r="E47" s="18"/>
      <c r="F47" s="11" t="s">
        <v>6</v>
      </c>
      <c r="G47" s="7" t="s">
        <v>193</v>
      </c>
      <c r="H47" s="4" t="s">
        <v>75</v>
      </c>
      <c r="I47" s="73" t="s">
        <v>426</v>
      </c>
      <c r="J47" s="38"/>
      <c r="K47" s="38" t="s">
        <v>276</v>
      </c>
      <c r="L47" s="39">
        <v>45</v>
      </c>
      <c r="M47" s="26"/>
      <c r="N47" s="4" t="s">
        <v>20</v>
      </c>
      <c r="O47" s="23" t="s">
        <v>7</v>
      </c>
      <c r="P47" s="9" t="str">
        <f t="shared" si="1"/>
        <v>-----</v>
      </c>
      <c r="Q47" s="75"/>
      <c r="R47" s="64"/>
      <c r="T47" s="40" t="str">
        <f t="shared" si="2"/>
        <v>Plano AnualRealizada</v>
      </c>
      <c r="U47" s="40" t="str">
        <f t="shared" si="3"/>
        <v>Plano AnualAção Social</v>
      </c>
    </row>
    <row r="48" spans="1:21" ht="15" customHeight="1">
      <c r="A48" s="32" t="str">
        <f t="shared" ref="A48" si="42">IF(B48="","",)</f>
        <v/>
      </c>
      <c r="B48" s="30"/>
      <c r="C48" s="59" t="s">
        <v>144</v>
      </c>
      <c r="D48" s="21">
        <v>27</v>
      </c>
      <c r="E48" s="18"/>
      <c r="F48" s="11" t="s">
        <v>0</v>
      </c>
      <c r="G48" s="7" t="s">
        <v>34</v>
      </c>
      <c r="H48" s="4" t="s">
        <v>11</v>
      </c>
      <c r="I48" s="73" t="s">
        <v>420</v>
      </c>
      <c r="J48" s="38"/>
      <c r="K48" s="38" t="s">
        <v>276</v>
      </c>
      <c r="L48" s="39">
        <v>35</v>
      </c>
      <c r="M48" s="26"/>
      <c r="N48" s="4" t="s">
        <v>20</v>
      </c>
      <c r="O48" s="23" t="s">
        <v>7</v>
      </c>
      <c r="P48" s="9" t="str">
        <f t="shared" ref="P48" si="43">IF(O48="Cancelada","Inserir o motivo",IF(O48="Alterada","Inserir o motivo",IF(O48="Definida","situação a alterar",IF(O48="","",IF(O48="Por definir","sem data marcada",IF(O48="Realizada","-----"))))))</f>
        <v>-----</v>
      </c>
      <c r="Q48" s="75"/>
      <c r="R48" s="64"/>
      <c r="T48" s="40" t="str">
        <f t="shared" ref="T48" si="44">CONCATENATE(N48,O48)</f>
        <v>Plano AnualRealizada</v>
      </c>
      <c r="U48" s="40" t="str">
        <f t="shared" ref="U48" si="45">CONCATENATE(N48,H48)</f>
        <v>Plano AnualDesporto</v>
      </c>
    </row>
    <row r="49" spans="1:21" ht="15" customHeight="1">
      <c r="A49" s="32" t="str">
        <f t="shared" si="0"/>
        <v/>
      </c>
      <c r="B49" s="30"/>
      <c r="C49" s="59" t="s">
        <v>144</v>
      </c>
      <c r="D49" s="21">
        <v>28</v>
      </c>
      <c r="E49" s="18" t="s">
        <v>105</v>
      </c>
      <c r="F49" s="11" t="s">
        <v>1</v>
      </c>
      <c r="G49" s="7" t="s">
        <v>683</v>
      </c>
      <c r="H49" s="4" t="s">
        <v>11</v>
      </c>
      <c r="I49" s="73" t="s">
        <v>418</v>
      </c>
      <c r="J49" s="38"/>
      <c r="K49" s="38" t="s">
        <v>276</v>
      </c>
      <c r="L49" s="39">
        <v>35</v>
      </c>
      <c r="M49" s="26"/>
      <c r="N49" s="4" t="s">
        <v>21</v>
      </c>
      <c r="O49" s="23" t="s">
        <v>7</v>
      </c>
      <c r="P49" s="9" t="str">
        <f t="shared" si="1"/>
        <v>-----</v>
      </c>
      <c r="Q49" s="75"/>
      <c r="R49" s="64"/>
      <c r="T49" s="40" t="str">
        <f t="shared" si="2"/>
        <v>Extra PlanoRealizada</v>
      </c>
      <c r="U49" s="40" t="str">
        <f t="shared" si="3"/>
        <v>Extra PlanoDesporto</v>
      </c>
    </row>
    <row r="50" spans="1:21" ht="15" customHeight="1">
      <c r="A50" s="32" t="str">
        <f t="shared" ref="A50:A53" si="46">IF(B50="","",)</f>
        <v/>
      </c>
      <c r="B50" s="30"/>
      <c r="C50" s="59" t="s">
        <v>144</v>
      </c>
      <c r="D50" s="21">
        <v>29</v>
      </c>
      <c r="E50" s="18"/>
      <c r="F50" s="11" t="s">
        <v>2</v>
      </c>
      <c r="G50" s="7" t="s">
        <v>34</v>
      </c>
      <c r="H50" s="4" t="s">
        <v>11</v>
      </c>
      <c r="I50" s="73" t="s">
        <v>420</v>
      </c>
      <c r="J50" s="38"/>
      <c r="K50" s="38" t="s">
        <v>276</v>
      </c>
      <c r="L50" s="39">
        <v>35</v>
      </c>
      <c r="M50" s="26"/>
      <c r="N50" s="4" t="s">
        <v>20</v>
      </c>
      <c r="O50" s="23" t="s">
        <v>7</v>
      </c>
      <c r="P50" s="9" t="str">
        <f t="shared" ref="P50:P53" si="47">IF(O50="Cancelada","Inserir o motivo",IF(O50="Alterada","Inserir o motivo",IF(O50="Definida","situação a alterar",IF(O50="","",IF(O50="Por definir","sem data marcada",IF(O50="Realizada","-----"))))))</f>
        <v>-----</v>
      </c>
      <c r="Q50" s="75"/>
      <c r="R50" s="64"/>
      <c r="T50" s="40" t="str">
        <f t="shared" ref="T50:T53" si="48">CONCATENATE(N50,O50)</f>
        <v>Plano AnualRealizada</v>
      </c>
      <c r="U50" s="40" t="str">
        <f t="shared" ref="U50:U53" si="49">CONCATENATE(N50,H50)</f>
        <v>Plano AnualDesporto</v>
      </c>
    </row>
    <row r="51" spans="1:21" ht="15" customHeight="1">
      <c r="A51" s="32" t="str">
        <f t="shared" ref="A51" si="50">IF(B51="","",)</f>
        <v/>
      </c>
      <c r="B51" s="30"/>
      <c r="C51" s="59" t="s">
        <v>144</v>
      </c>
      <c r="D51" s="21">
        <v>30</v>
      </c>
      <c r="E51" s="18"/>
      <c r="F51" s="11" t="s">
        <v>3</v>
      </c>
      <c r="G51" s="7" t="s">
        <v>57</v>
      </c>
      <c r="H51" s="4" t="s">
        <v>11</v>
      </c>
      <c r="I51" s="73" t="s">
        <v>418</v>
      </c>
      <c r="J51" s="38"/>
      <c r="K51" s="38" t="s">
        <v>276</v>
      </c>
      <c r="L51" s="39">
        <v>35</v>
      </c>
      <c r="M51" s="26"/>
      <c r="N51" s="4" t="s">
        <v>20</v>
      </c>
      <c r="O51" s="23" t="s">
        <v>7</v>
      </c>
      <c r="P51" s="9" t="str">
        <f t="shared" ref="P51" si="51">IF(O51="Cancelada","Inserir o motivo",IF(O51="Alterada","Inserir o motivo",IF(O51="Definida","situação a alterar",IF(O51="","",IF(O51="Por definir","sem data marcada",IF(O51="Realizada","-----"))))))</f>
        <v>-----</v>
      </c>
      <c r="Q51" s="75"/>
      <c r="R51" s="64"/>
      <c r="T51" s="40" t="str">
        <f t="shared" ref="T51" si="52">CONCATENATE(N51,O51)</f>
        <v>Plano AnualRealizada</v>
      </c>
      <c r="U51" s="40" t="str">
        <f t="shared" ref="U51" si="53">CONCATENATE(N51,H51)</f>
        <v>Plano AnualDesporto</v>
      </c>
    </row>
    <row r="52" spans="1:21" ht="15" customHeight="1">
      <c r="A52" s="32" t="str">
        <f t="shared" si="46"/>
        <v/>
      </c>
      <c r="B52" s="30"/>
      <c r="C52" s="59" t="s">
        <v>144</v>
      </c>
      <c r="D52" s="21">
        <v>30</v>
      </c>
      <c r="E52" s="18"/>
      <c r="F52" s="11" t="s">
        <v>3</v>
      </c>
      <c r="G52" s="7" t="s">
        <v>677</v>
      </c>
      <c r="H52" s="4" t="s">
        <v>11</v>
      </c>
      <c r="I52" s="73" t="s">
        <v>418</v>
      </c>
      <c r="J52" s="38"/>
      <c r="K52" s="38" t="s">
        <v>276</v>
      </c>
      <c r="L52" s="39">
        <v>35</v>
      </c>
      <c r="M52" s="26"/>
      <c r="N52" s="4" t="s">
        <v>20</v>
      </c>
      <c r="O52" s="23" t="s">
        <v>7</v>
      </c>
      <c r="P52" s="9" t="str">
        <f t="shared" si="47"/>
        <v>-----</v>
      </c>
      <c r="Q52" s="75"/>
      <c r="R52" s="64"/>
      <c r="T52" s="40" t="str">
        <f t="shared" si="48"/>
        <v>Plano AnualRealizada</v>
      </c>
      <c r="U52" s="40" t="str">
        <f t="shared" si="49"/>
        <v>Plano AnualDesporto</v>
      </c>
    </row>
    <row r="53" spans="1:21" ht="15" customHeight="1">
      <c r="A53" s="32" t="str">
        <f t="shared" si="46"/>
        <v/>
      </c>
      <c r="B53" s="30"/>
      <c r="C53" s="59" t="s">
        <v>144</v>
      </c>
      <c r="D53" s="21">
        <v>31</v>
      </c>
      <c r="E53" s="18"/>
      <c r="F53" s="11" t="s">
        <v>4</v>
      </c>
      <c r="G53" s="7" t="s">
        <v>34</v>
      </c>
      <c r="H53" s="4" t="s">
        <v>11</v>
      </c>
      <c r="I53" s="73" t="s">
        <v>420</v>
      </c>
      <c r="J53" s="38"/>
      <c r="K53" s="38" t="s">
        <v>276</v>
      </c>
      <c r="L53" s="39">
        <v>35</v>
      </c>
      <c r="M53" s="26"/>
      <c r="N53" s="4" t="s">
        <v>20</v>
      </c>
      <c r="O53" s="23" t="s">
        <v>7</v>
      </c>
      <c r="P53" s="9" t="str">
        <f t="shared" si="47"/>
        <v>-----</v>
      </c>
      <c r="Q53" s="75"/>
      <c r="R53" s="64"/>
      <c r="T53" s="40" t="str">
        <f t="shared" si="48"/>
        <v>Plano AnualRealizada</v>
      </c>
      <c r="U53" s="40" t="str">
        <f t="shared" si="49"/>
        <v>Plano AnualDesporto</v>
      </c>
    </row>
    <row r="54" spans="1:21" ht="15" customHeight="1">
      <c r="A54" s="32" t="str">
        <f t="shared" si="0"/>
        <v/>
      </c>
      <c r="B54" s="30"/>
      <c r="C54" s="59" t="s">
        <v>144</v>
      </c>
      <c r="D54" s="21">
        <v>31</v>
      </c>
      <c r="E54" s="18"/>
      <c r="F54" s="11" t="s">
        <v>4</v>
      </c>
      <c r="G54" s="7" t="s">
        <v>633</v>
      </c>
      <c r="H54" s="4" t="s">
        <v>18</v>
      </c>
      <c r="I54" s="73" t="s">
        <v>418</v>
      </c>
      <c r="J54" s="38"/>
      <c r="K54" s="38" t="s">
        <v>276</v>
      </c>
      <c r="L54" s="39">
        <v>35</v>
      </c>
      <c r="M54" s="26"/>
      <c r="N54" s="4" t="s">
        <v>20</v>
      </c>
      <c r="O54" s="23" t="s">
        <v>7</v>
      </c>
      <c r="P54" s="9" t="str">
        <f t="shared" si="1"/>
        <v>-----</v>
      </c>
      <c r="Q54" s="75"/>
      <c r="R54" s="64"/>
      <c r="T54" s="40" t="str">
        <f t="shared" si="2"/>
        <v>Plano AnualRealizada</v>
      </c>
      <c r="U54" s="40" t="str">
        <f t="shared" si="3"/>
        <v>Plano AnualDiv. Externo</v>
      </c>
    </row>
    <row r="55" spans="1:21" ht="15" customHeight="1">
      <c r="A55" s="32" t="str">
        <f t="shared" ref="A55" si="54">IF(B55="","",)</f>
        <v/>
      </c>
      <c r="B55" s="30"/>
      <c r="C55" s="59" t="s">
        <v>144</v>
      </c>
      <c r="D55" s="21"/>
      <c r="E55" s="18"/>
      <c r="F55" s="11"/>
      <c r="G55" s="7" t="s">
        <v>44</v>
      </c>
      <c r="H55" s="4" t="s">
        <v>14</v>
      </c>
      <c r="I55" s="73" t="s">
        <v>388</v>
      </c>
      <c r="J55" s="38"/>
      <c r="K55" s="38" t="s">
        <v>276</v>
      </c>
      <c r="L55" s="39">
        <v>750</v>
      </c>
      <c r="M55" s="26"/>
      <c r="N55" s="4" t="s">
        <v>20</v>
      </c>
      <c r="O55" s="23" t="s">
        <v>8</v>
      </c>
      <c r="P55" s="9" t="s">
        <v>30</v>
      </c>
      <c r="Q55" s="75"/>
      <c r="R55" s="64"/>
      <c r="T55" s="40" t="str">
        <f t="shared" ref="T55" si="55">CONCATENATE(N55,O55)</f>
        <v>Plano AnualCancelada</v>
      </c>
      <c r="U55" s="40" t="str">
        <f t="shared" ref="U55" si="56">CONCATENATE(N55,H55)</f>
        <v>Plano AnualBiblioteca</v>
      </c>
    </row>
    <row r="56" spans="1:21" ht="19.5" customHeight="1">
      <c r="A56" s="33" t="str">
        <f>IF(B56="","",)</f>
        <v/>
      </c>
      <c r="B56" s="31"/>
      <c r="C56" s="37"/>
      <c r="D56" s="17"/>
      <c r="E56" s="19"/>
      <c r="F56" s="12"/>
      <c r="G56" s="13"/>
      <c r="H56" s="14"/>
      <c r="I56" s="72"/>
      <c r="J56" s="36"/>
      <c r="K56" s="36"/>
      <c r="L56" s="36"/>
      <c r="M56" s="27"/>
      <c r="N56" s="14"/>
      <c r="O56" s="24"/>
      <c r="P56" s="15" t="str">
        <f t="shared" ref="P56" si="57">IF(O56="Cancelada","Inserir o motivo",IF(O56="Alterada","Inserir o motivo",IF(O56="Definida","situação a alterar",IF(O56="","",IF(O56="Por definir","sem data marcada",IF(O56="Realizada","-----"))))))</f>
        <v/>
      </c>
      <c r="Q56" s="76"/>
      <c r="R56" s="66"/>
      <c r="T56" s="42" t="str">
        <f t="shared" ref="T56" si="58">CONCATENATE(N56,O56)</f>
        <v/>
      </c>
      <c r="U56" s="42" t="str">
        <f t="shared" ref="U56" si="59">CONCATENATE(N56,H56)</f>
        <v/>
      </c>
    </row>
    <row r="57" spans="1:21" ht="15" customHeight="1">
      <c r="F57" s="2"/>
      <c r="L57" s="61"/>
      <c r="O57" s="2"/>
      <c r="P57" s="2"/>
      <c r="Q57" s="67"/>
      <c r="R57" s="67"/>
    </row>
    <row r="58" spans="1:21">
      <c r="B58" s="29" t="s">
        <v>133</v>
      </c>
      <c r="C58" s="43" t="s">
        <v>138</v>
      </c>
      <c r="D58" s="46">
        <v>1</v>
      </c>
      <c r="E58" s="47" t="s">
        <v>79</v>
      </c>
      <c r="F58" s="45" t="s">
        <v>5</v>
      </c>
      <c r="G58" s="69" t="s">
        <v>471</v>
      </c>
      <c r="H58" s="44" t="s">
        <v>75</v>
      </c>
      <c r="I58" s="71" t="s">
        <v>385</v>
      </c>
      <c r="K58" s="51" t="s">
        <v>154</v>
      </c>
      <c r="N58" s="44" t="s">
        <v>21</v>
      </c>
      <c r="O58" s="44" t="s">
        <v>8</v>
      </c>
      <c r="P58" s="44" t="s">
        <v>51</v>
      </c>
      <c r="Q58" s="68" t="s">
        <v>408</v>
      </c>
      <c r="R58" s="67"/>
    </row>
    <row r="59" spans="1:21">
      <c r="B59" s="29" t="s">
        <v>293</v>
      </c>
      <c r="C59" s="43" t="s">
        <v>139</v>
      </c>
      <c r="D59" s="46">
        <v>2</v>
      </c>
      <c r="E59" s="47" t="s">
        <v>76</v>
      </c>
      <c r="F59" s="45" t="s">
        <v>6</v>
      </c>
      <c r="G59" s="100" t="s">
        <v>686</v>
      </c>
      <c r="H59" s="44" t="s">
        <v>14</v>
      </c>
      <c r="I59" s="71" t="s">
        <v>410</v>
      </c>
      <c r="K59" s="51" t="s">
        <v>155</v>
      </c>
      <c r="N59" s="44" t="s">
        <v>84</v>
      </c>
      <c r="O59" s="44" t="s">
        <v>50</v>
      </c>
      <c r="P59" s="44" t="s">
        <v>52</v>
      </c>
      <c r="Q59" s="68" t="s">
        <v>409</v>
      </c>
      <c r="R59" s="67"/>
    </row>
    <row r="60" spans="1:21">
      <c r="B60" s="29"/>
      <c r="C60" s="43" t="s">
        <v>140</v>
      </c>
      <c r="D60" s="46">
        <v>3</v>
      </c>
      <c r="E60" s="47" t="s">
        <v>80</v>
      </c>
      <c r="F60" s="45" t="s">
        <v>0</v>
      </c>
      <c r="G60" s="100" t="s">
        <v>683</v>
      </c>
      <c r="H60" s="44" t="s">
        <v>15</v>
      </c>
      <c r="I60" s="71" t="s">
        <v>412</v>
      </c>
      <c r="K60" s="51" t="s">
        <v>278</v>
      </c>
      <c r="N60" s="44" t="s">
        <v>20</v>
      </c>
      <c r="O60" s="44" t="s">
        <v>24</v>
      </c>
      <c r="P60" s="44" t="s">
        <v>53</v>
      </c>
      <c r="Q60" s="67"/>
      <c r="R60" s="67"/>
    </row>
    <row r="61" spans="1:21">
      <c r="B61" s="29"/>
      <c r="C61" s="43" t="s">
        <v>141</v>
      </c>
      <c r="D61" s="46">
        <v>4</v>
      </c>
      <c r="E61" s="47" t="s">
        <v>81</v>
      </c>
      <c r="F61" s="45" t="s">
        <v>1</v>
      </c>
      <c r="G61" s="100" t="s">
        <v>633</v>
      </c>
      <c r="H61" s="44" t="s">
        <v>153</v>
      </c>
      <c r="I61" s="71" t="s">
        <v>318</v>
      </c>
      <c r="K61" s="51" t="s">
        <v>279</v>
      </c>
      <c r="N61" s="52"/>
      <c r="O61" s="44" t="s">
        <v>22</v>
      </c>
      <c r="P61" s="44" t="s">
        <v>30</v>
      </c>
      <c r="Q61" s="67"/>
      <c r="R61" s="67"/>
    </row>
    <row r="62" spans="1:21">
      <c r="B62" s="29"/>
      <c r="C62" s="43" t="s">
        <v>142</v>
      </c>
      <c r="D62" s="46">
        <v>5</v>
      </c>
      <c r="E62" s="47" t="s">
        <v>82</v>
      </c>
      <c r="F62" s="45" t="s">
        <v>2</v>
      </c>
      <c r="G62" s="100" t="s">
        <v>682</v>
      </c>
      <c r="H62" s="44" t="s">
        <v>11</v>
      </c>
      <c r="I62" s="71" t="s">
        <v>413</v>
      </c>
      <c r="K62" s="51" t="s">
        <v>276</v>
      </c>
      <c r="N62" s="52"/>
      <c r="O62" s="44" t="s">
        <v>7</v>
      </c>
      <c r="P62" s="44" t="s">
        <v>35</v>
      </c>
      <c r="Q62" s="67"/>
      <c r="R62" s="67"/>
    </row>
    <row r="63" spans="1:21">
      <c r="C63" s="43" t="s">
        <v>143</v>
      </c>
      <c r="D63" s="46">
        <v>6</v>
      </c>
      <c r="E63" s="47" t="s">
        <v>83</v>
      </c>
      <c r="F63" s="45" t="s">
        <v>3</v>
      </c>
      <c r="G63" s="100" t="s">
        <v>681</v>
      </c>
      <c r="H63" s="44" t="s">
        <v>18</v>
      </c>
      <c r="I63" s="71" t="s">
        <v>415</v>
      </c>
      <c r="K63" s="51" t="s">
        <v>280</v>
      </c>
      <c r="N63" s="52"/>
      <c r="O63" s="53"/>
      <c r="P63" s="44" t="s">
        <v>31</v>
      </c>
      <c r="Q63" s="67"/>
      <c r="R63" s="67"/>
    </row>
    <row r="64" spans="1:21">
      <c r="C64" s="43" t="s">
        <v>144</v>
      </c>
      <c r="D64" s="46">
        <v>7</v>
      </c>
      <c r="E64" s="47" t="s">
        <v>85</v>
      </c>
      <c r="F64" s="45" t="s">
        <v>4</v>
      </c>
      <c r="G64" s="100" t="s">
        <v>680</v>
      </c>
      <c r="H64" s="44" t="s">
        <v>17</v>
      </c>
      <c r="I64" s="71" t="s">
        <v>414</v>
      </c>
      <c r="K64" s="51" t="s">
        <v>281</v>
      </c>
      <c r="O64" s="2"/>
      <c r="P64" s="2"/>
      <c r="Q64" s="67"/>
      <c r="R64" s="67"/>
    </row>
    <row r="65" spans="3:18">
      <c r="C65" s="43" t="s">
        <v>145</v>
      </c>
      <c r="D65" s="46">
        <v>8</v>
      </c>
      <c r="E65" s="47" t="s">
        <v>86</v>
      </c>
      <c r="F65" s="45" t="s">
        <v>38</v>
      </c>
      <c r="G65" s="100" t="s">
        <v>679</v>
      </c>
      <c r="H65" s="44" t="s">
        <v>152</v>
      </c>
      <c r="I65" s="71" t="s">
        <v>445</v>
      </c>
      <c r="O65" s="2"/>
      <c r="P65" s="2"/>
      <c r="Q65" s="67"/>
      <c r="R65" s="67"/>
    </row>
    <row r="66" spans="3:18">
      <c r="C66" s="43" t="s">
        <v>146</v>
      </c>
      <c r="D66" s="46">
        <v>9</v>
      </c>
      <c r="E66" s="47" t="s">
        <v>87</v>
      </c>
      <c r="G66" s="100" t="s">
        <v>678</v>
      </c>
      <c r="H66" s="44" t="s">
        <v>16</v>
      </c>
      <c r="I66" s="71" t="s">
        <v>376</v>
      </c>
      <c r="P66" s="2"/>
      <c r="Q66" s="67"/>
      <c r="R66" s="67"/>
    </row>
    <row r="67" spans="3:18">
      <c r="C67" s="43" t="s">
        <v>147</v>
      </c>
      <c r="D67" s="46">
        <v>10</v>
      </c>
      <c r="E67" s="47" t="s">
        <v>88</v>
      </c>
      <c r="G67" s="100" t="s">
        <v>677</v>
      </c>
      <c r="H67" s="44" t="s">
        <v>13</v>
      </c>
      <c r="I67" s="71" t="s">
        <v>440</v>
      </c>
      <c r="P67" s="2"/>
      <c r="Q67" s="67"/>
      <c r="R67" s="67"/>
    </row>
    <row r="68" spans="3:18">
      <c r="C68" s="43" t="s">
        <v>149</v>
      </c>
      <c r="D68" s="46">
        <v>12</v>
      </c>
      <c r="E68" s="47" t="s">
        <v>90</v>
      </c>
      <c r="F68" s="3"/>
      <c r="G68" s="100" t="s">
        <v>527</v>
      </c>
      <c r="I68" s="71" t="s">
        <v>388</v>
      </c>
      <c r="Q68" s="67"/>
      <c r="R68" s="67"/>
    </row>
    <row r="69" spans="3:18">
      <c r="D69" s="48">
        <v>13</v>
      </c>
      <c r="E69" s="49" t="s">
        <v>91</v>
      </c>
      <c r="F69" s="3"/>
      <c r="G69" s="69" t="s">
        <v>465</v>
      </c>
      <c r="I69" s="71" t="s">
        <v>309</v>
      </c>
      <c r="Q69" s="67"/>
      <c r="R69" s="67"/>
    </row>
    <row r="70" spans="3:18">
      <c r="D70" s="48">
        <v>14</v>
      </c>
      <c r="E70" s="49" t="s">
        <v>92</v>
      </c>
      <c r="F70" s="3"/>
      <c r="G70" s="69" t="s">
        <v>361</v>
      </c>
      <c r="I70" s="71" t="s">
        <v>449</v>
      </c>
      <c r="Q70" s="67"/>
      <c r="R70" s="67"/>
    </row>
    <row r="71" spans="3:18">
      <c r="D71" s="48">
        <v>15</v>
      </c>
      <c r="E71" s="49" t="s">
        <v>93</v>
      </c>
      <c r="F71" s="3"/>
      <c r="G71" s="69" t="s">
        <v>368</v>
      </c>
      <c r="I71" s="71" t="s">
        <v>566</v>
      </c>
      <c r="Q71" s="67"/>
      <c r="R71" s="67"/>
    </row>
    <row r="72" spans="3:18">
      <c r="D72" s="48">
        <v>16</v>
      </c>
      <c r="E72" s="49" t="s">
        <v>94</v>
      </c>
      <c r="F72" s="3"/>
      <c r="G72" s="69" t="s">
        <v>162</v>
      </c>
      <c r="I72" s="71" t="s">
        <v>438</v>
      </c>
      <c r="Q72" s="67"/>
      <c r="R72" s="67"/>
    </row>
    <row r="73" spans="3:18">
      <c r="D73" s="48">
        <v>16</v>
      </c>
      <c r="E73" s="49" t="s">
        <v>94</v>
      </c>
      <c r="F73" s="3"/>
      <c r="G73" s="69" t="s">
        <v>163</v>
      </c>
      <c r="H73" s="44" t="s">
        <v>13</v>
      </c>
      <c r="I73" s="71" t="s">
        <v>438</v>
      </c>
      <c r="Q73" s="67"/>
      <c r="R73" s="67"/>
    </row>
    <row r="74" spans="3:18">
      <c r="D74" s="48">
        <v>17</v>
      </c>
      <c r="E74" s="49" t="s">
        <v>95</v>
      </c>
      <c r="F74" s="3"/>
      <c r="G74" s="69" t="s">
        <v>164</v>
      </c>
      <c r="I74" s="71" t="s">
        <v>434</v>
      </c>
      <c r="Q74" s="67"/>
      <c r="R74" s="67"/>
    </row>
    <row r="75" spans="3:18">
      <c r="D75" s="48">
        <v>18</v>
      </c>
      <c r="E75" s="49" t="s">
        <v>96</v>
      </c>
      <c r="F75" s="3"/>
      <c r="G75" s="69" t="s">
        <v>165</v>
      </c>
      <c r="I75" s="71" t="s">
        <v>416</v>
      </c>
      <c r="Q75" s="67"/>
      <c r="R75" s="67"/>
    </row>
    <row r="76" spans="3:18">
      <c r="D76" s="48">
        <v>19</v>
      </c>
      <c r="E76" s="49" t="s">
        <v>77</v>
      </c>
      <c r="F76" s="3"/>
      <c r="G76" s="69" t="s">
        <v>166</v>
      </c>
      <c r="I76" s="71" t="s">
        <v>540</v>
      </c>
      <c r="Q76" s="67"/>
      <c r="R76" s="67"/>
    </row>
    <row r="77" spans="3:18">
      <c r="D77" s="48">
        <v>20</v>
      </c>
      <c r="E77" s="49" t="s">
        <v>78</v>
      </c>
      <c r="F77" s="3"/>
      <c r="G77" s="69" t="s">
        <v>166</v>
      </c>
      <c r="I77" s="71" t="s">
        <v>441</v>
      </c>
      <c r="Q77" s="67"/>
      <c r="R77" s="67"/>
    </row>
    <row r="78" spans="3:18">
      <c r="D78" s="48">
        <v>21</v>
      </c>
      <c r="E78" s="49" t="s">
        <v>97</v>
      </c>
      <c r="F78" s="3"/>
      <c r="G78" s="69" t="s">
        <v>167</v>
      </c>
      <c r="I78" s="71" t="s">
        <v>442</v>
      </c>
      <c r="Q78" s="67"/>
      <c r="R78" s="67"/>
    </row>
    <row r="79" spans="3:18">
      <c r="D79" s="48">
        <v>22</v>
      </c>
      <c r="E79" s="49" t="s">
        <v>98</v>
      </c>
      <c r="F79" s="3"/>
      <c r="G79" s="69" t="s">
        <v>487</v>
      </c>
      <c r="I79" s="71" t="s">
        <v>417</v>
      </c>
      <c r="Q79" s="67"/>
      <c r="R79" s="67"/>
    </row>
    <row r="80" spans="3:18">
      <c r="D80" s="48">
        <v>23</v>
      </c>
      <c r="E80" s="49" t="s">
        <v>99</v>
      </c>
      <c r="F80" s="3"/>
      <c r="G80" s="69" t="s">
        <v>451</v>
      </c>
      <c r="I80" s="71" t="s">
        <v>387</v>
      </c>
      <c r="Q80" s="67"/>
      <c r="R80" s="67"/>
    </row>
    <row r="81" spans="4:18">
      <c r="D81" s="48">
        <v>24</v>
      </c>
      <c r="E81" s="49" t="s">
        <v>100</v>
      </c>
      <c r="F81" s="3"/>
      <c r="G81" s="69" t="s">
        <v>63</v>
      </c>
      <c r="I81" s="71" t="s">
        <v>433</v>
      </c>
      <c r="Q81" s="67"/>
      <c r="R81" s="67"/>
    </row>
    <row r="82" spans="4:18">
      <c r="D82" s="48">
        <v>25</v>
      </c>
      <c r="E82" s="49" t="s">
        <v>101</v>
      </c>
      <c r="F82" s="3"/>
      <c r="G82" s="69" t="s">
        <v>304</v>
      </c>
      <c r="I82" s="71" t="s">
        <v>439</v>
      </c>
      <c r="Q82" s="67"/>
      <c r="R82" s="67"/>
    </row>
    <row r="83" spans="4:18">
      <c r="D83" s="48">
        <v>26</v>
      </c>
      <c r="E83" s="49" t="s">
        <v>102</v>
      </c>
      <c r="F83" s="3"/>
      <c r="G83" s="69" t="s">
        <v>486</v>
      </c>
      <c r="I83" s="71" t="s">
        <v>418</v>
      </c>
      <c r="Q83" s="67"/>
      <c r="R83" s="67"/>
    </row>
    <row r="84" spans="4:18">
      <c r="D84" s="48">
        <v>27</v>
      </c>
      <c r="E84" s="49" t="s">
        <v>103</v>
      </c>
      <c r="F84" s="3"/>
      <c r="G84" s="69" t="s">
        <v>168</v>
      </c>
      <c r="I84" s="71" t="s">
        <v>419</v>
      </c>
      <c r="Q84" s="67"/>
      <c r="R84" s="67"/>
    </row>
    <row r="85" spans="4:18">
      <c r="D85" s="48">
        <v>28</v>
      </c>
      <c r="E85" s="49" t="s">
        <v>104</v>
      </c>
      <c r="F85" s="3"/>
      <c r="G85" s="69" t="s">
        <v>340</v>
      </c>
      <c r="I85" s="71" t="s">
        <v>335</v>
      </c>
      <c r="Q85" s="67"/>
      <c r="R85" s="67"/>
    </row>
    <row r="86" spans="4:18">
      <c r="D86" s="48">
        <v>29</v>
      </c>
      <c r="E86" s="49" t="s">
        <v>105</v>
      </c>
      <c r="F86" s="3"/>
      <c r="G86" s="69" t="s">
        <v>485</v>
      </c>
      <c r="I86" s="71" t="s">
        <v>436</v>
      </c>
      <c r="Q86" s="67"/>
      <c r="R86" s="67"/>
    </row>
    <row r="87" spans="4:18">
      <c r="D87" s="48">
        <v>30</v>
      </c>
      <c r="E87" s="49" t="s">
        <v>106</v>
      </c>
      <c r="F87" s="3"/>
      <c r="G87" s="69" t="s">
        <v>169</v>
      </c>
      <c r="I87" s="71" t="s">
        <v>420</v>
      </c>
      <c r="Q87" s="67"/>
      <c r="R87" s="67"/>
    </row>
    <row r="88" spans="4:18">
      <c r="D88" s="48">
        <v>31</v>
      </c>
      <c r="E88" s="50" t="s">
        <v>107</v>
      </c>
      <c r="F88" s="3"/>
      <c r="G88" s="69" t="s">
        <v>169</v>
      </c>
      <c r="I88" s="71" t="s">
        <v>421</v>
      </c>
      <c r="Q88" s="67"/>
      <c r="R88" s="67"/>
    </row>
    <row r="89" spans="4:18">
      <c r="D89" s="48" t="s">
        <v>36</v>
      </c>
      <c r="E89" s="49"/>
      <c r="F89" s="3"/>
      <c r="G89" s="69" t="s">
        <v>129</v>
      </c>
      <c r="I89" s="71" t="s">
        <v>446</v>
      </c>
      <c r="Q89" s="67"/>
      <c r="R89" s="67"/>
    </row>
    <row r="90" spans="4:18">
      <c r="F90" s="3"/>
      <c r="G90" s="69" t="s">
        <v>484</v>
      </c>
      <c r="I90" s="71" t="s">
        <v>422</v>
      </c>
      <c r="Q90" s="67"/>
      <c r="R90" s="67"/>
    </row>
    <row r="91" spans="4:18">
      <c r="F91" s="3"/>
      <c r="G91" s="69" t="s">
        <v>170</v>
      </c>
      <c r="I91" s="71" t="s">
        <v>423</v>
      </c>
      <c r="Q91" s="67"/>
      <c r="R91" s="67"/>
    </row>
    <row r="92" spans="4:18">
      <c r="F92" s="3"/>
      <c r="G92" s="69" t="s">
        <v>308</v>
      </c>
      <c r="I92" s="71" t="s">
        <v>443</v>
      </c>
      <c r="Q92" s="67"/>
      <c r="R92" s="67"/>
    </row>
    <row r="93" spans="4:18">
      <c r="F93" s="3"/>
      <c r="G93" s="69" t="s">
        <v>394</v>
      </c>
      <c r="I93" s="71" t="s">
        <v>424</v>
      </c>
      <c r="Q93" s="67"/>
      <c r="R93" s="67"/>
    </row>
    <row r="94" spans="4:18">
      <c r="F94" s="3"/>
      <c r="G94" s="69" t="s">
        <v>483</v>
      </c>
      <c r="I94" s="71" t="s">
        <v>384</v>
      </c>
      <c r="Q94" s="67"/>
      <c r="R94" s="67"/>
    </row>
    <row r="95" spans="4:18">
      <c r="F95" s="3"/>
      <c r="G95" s="69" t="s">
        <v>284</v>
      </c>
      <c r="I95" s="71" t="s">
        <v>444</v>
      </c>
      <c r="Q95" s="67"/>
      <c r="R95" s="67"/>
    </row>
    <row r="96" spans="4:18">
      <c r="F96" s="3"/>
      <c r="G96" s="69" t="s">
        <v>464</v>
      </c>
      <c r="I96" s="71" t="s">
        <v>425</v>
      </c>
      <c r="Q96" s="67"/>
      <c r="R96" s="67"/>
    </row>
    <row r="97" spans="1:21">
      <c r="F97" s="3"/>
      <c r="G97" s="69" t="s">
        <v>470</v>
      </c>
      <c r="I97" s="71" t="s">
        <v>426</v>
      </c>
      <c r="Q97" s="67"/>
      <c r="R97" s="67"/>
    </row>
    <row r="98" spans="1:21" s="34" customFormat="1">
      <c r="A98"/>
      <c r="B98"/>
      <c r="C98"/>
      <c r="D98" s="20"/>
      <c r="E98" s="16"/>
      <c r="F98" s="3"/>
      <c r="G98" s="69" t="s">
        <v>472</v>
      </c>
      <c r="H98"/>
      <c r="I98" s="71" t="s">
        <v>427</v>
      </c>
      <c r="M98" s="25"/>
      <c r="N98"/>
      <c r="O98"/>
      <c r="P98" s="8"/>
      <c r="Q98"/>
      <c r="R98"/>
      <c r="S98"/>
      <c r="T98"/>
      <c r="U98"/>
    </row>
    <row r="99" spans="1:21" s="34" customFormat="1">
      <c r="A99"/>
      <c r="B99"/>
      <c r="C99"/>
      <c r="D99" s="20"/>
      <c r="E99" s="16"/>
      <c r="F99"/>
      <c r="G99" s="69" t="s">
        <v>171</v>
      </c>
      <c r="H99"/>
      <c r="I99" s="71" t="s">
        <v>428</v>
      </c>
      <c r="M99" s="25"/>
      <c r="N99"/>
      <c r="O99"/>
      <c r="P99" s="8"/>
      <c r="Q99"/>
      <c r="R99"/>
      <c r="S99"/>
      <c r="T99"/>
      <c r="U99"/>
    </row>
    <row r="100" spans="1:21" s="34" customFormat="1">
      <c r="A100"/>
      <c r="B100"/>
      <c r="C100"/>
      <c r="D100" s="20"/>
      <c r="E100" s="16"/>
      <c r="F100"/>
      <c r="G100" s="69" t="s">
        <v>44</v>
      </c>
      <c r="H100"/>
      <c r="I100" s="71" t="s">
        <v>429</v>
      </c>
      <c r="M100" s="25"/>
      <c r="N100"/>
      <c r="O100"/>
      <c r="P100" s="8"/>
      <c r="Q100"/>
      <c r="R100"/>
      <c r="S100"/>
      <c r="T100"/>
      <c r="U100"/>
    </row>
    <row r="101" spans="1:21" s="34" customFormat="1">
      <c r="A101"/>
      <c r="B101"/>
      <c r="C101"/>
      <c r="D101" s="20"/>
      <c r="E101" s="16"/>
      <c r="F101"/>
      <c r="G101" s="69" t="s">
        <v>172</v>
      </c>
      <c r="H101"/>
      <c r="I101" s="71" t="s">
        <v>430</v>
      </c>
      <c r="M101" s="25"/>
      <c r="N101"/>
      <c r="O101"/>
      <c r="P101" s="8"/>
      <c r="Q101"/>
      <c r="R101"/>
      <c r="S101"/>
      <c r="T101"/>
      <c r="U101"/>
    </row>
    <row r="102" spans="1:21" s="34" customFormat="1">
      <c r="A102"/>
      <c r="B102"/>
      <c r="C102"/>
      <c r="D102" s="20"/>
      <c r="E102" s="16"/>
      <c r="F102"/>
      <c r="G102" s="69" t="s">
        <v>67</v>
      </c>
      <c r="H102"/>
      <c r="I102" s="71" t="s">
        <v>431</v>
      </c>
      <c r="M102" s="25"/>
      <c r="N102"/>
      <c r="O102"/>
      <c r="P102" s="8"/>
      <c r="Q102"/>
      <c r="R102"/>
      <c r="S102"/>
      <c r="T102"/>
      <c r="U102"/>
    </row>
    <row r="103" spans="1:21" s="34" customFormat="1">
      <c r="A103"/>
      <c r="B103"/>
      <c r="C103"/>
      <c r="D103" s="20"/>
      <c r="E103" s="16"/>
      <c r="F103"/>
      <c r="G103" s="69" t="s">
        <v>173</v>
      </c>
      <c r="H103"/>
      <c r="I103" s="71" t="s">
        <v>448</v>
      </c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374</v>
      </c>
      <c r="H104"/>
      <c r="I104" s="71" t="s">
        <v>378</v>
      </c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351</v>
      </c>
      <c r="H105"/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354</v>
      </c>
      <c r="H106"/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353</v>
      </c>
      <c r="H107"/>
      <c r="M107" s="25"/>
      <c r="N107"/>
      <c r="O107"/>
      <c r="P107" s="8"/>
      <c r="Q107"/>
      <c r="R107"/>
      <c r="S107"/>
      <c r="T107"/>
      <c r="U107"/>
    </row>
    <row r="108" spans="1:21" s="34" customFormat="1">
      <c r="A108"/>
      <c r="B108"/>
      <c r="C108"/>
      <c r="D108" s="20"/>
      <c r="E108" s="16"/>
      <c r="F108"/>
      <c r="G108" s="69" t="s">
        <v>174</v>
      </c>
      <c r="H108"/>
      <c r="M108" s="25"/>
      <c r="N108"/>
      <c r="O108"/>
      <c r="P108" s="8"/>
      <c r="Q108"/>
      <c r="R108"/>
      <c r="S108"/>
      <c r="T108"/>
      <c r="U108"/>
    </row>
    <row r="109" spans="1:21" s="34" customFormat="1">
      <c r="A109"/>
      <c r="B109"/>
      <c r="C109"/>
      <c r="D109" s="20"/>
      <c r="E109" s="16"/>
      <c r="F109"/>
      <c r="G109" s="69" t="s">
        <v>325</v>
      </c>
      <c r="H109"/>
      <c r="M109" s="25"/>
      <c r="N109"/>
      <c r="O109"/>
      <c r="P109" s="8"/>
      <c r="Q109"/>
      <c r="R109"/>
      <c r="S109"/>
      <c r="T109"/>
      <c r="U109"/>
    </row>
    <row r="110" spans="1:21" s="34" customFormat="1">
      <c r="A110"/>
      <c r="B110"/>
      <c r="C110"/>
      <c r="D110" s="20"/>
      <c r="E110" s="16"/>
      <c r="F110"/>
      <c r="G110" s="69" t="s">
        <v>437</v>
      </c>
      <c r="H110"/>
      <c r="M110" s="25"/>
      <c r="N110"/>
      <c r="O110"/>
      <c r="P110" s="8"/>
      <c r="Q110"/>
      <c r="R110"/>
      <c r="S110"/>
      <c r="T110"/>
      <c r="U110"/>
    </row>
    <row r="111" spans="1:21" s="34" customFormat="1">
      <c r="A111"/>
      <c r="B111"/>
      <c r="C111"/>
      <c r="D111" s="20"/>
      <c r="E111" s="16"/>
      <c r="F111"/>
      <c r="G111" s="69" t="s">
        <v>175</v>
      </c>
      <c r="H111"/>
      <c r="M111" s="25"/>
      <c r="N111"/>
      <c r="O111"/>
      <c r="P111" s="8"/>
      <c r="Q111"/>
      <c r="R111"/>
      <c r="S111"/>
      <c r="T111"/>
      <c r="U111"/>
    </row>
    <row r="112" spans="1:21" s="34" customFormat="1">
      <c r="A112"/>
      <c r="B112"/>
      <c r="C112"/>
      <c r="D112" s="20"/>
      <c r="E112" s="16"/>
      <c r="F112"/>
      <c r="G112" s="69" t="s">
        <v>113</v>
      </c>
      <c r="H112"/>
      <c r="M112" s="25"/>
      <c r="N112"/>
      <c r="O112"/>
      <c r="P112" s="8"/>
      <c r="Q112"/>
      <c r="R112"/>
      <c r="S112"/>
      <c r="T112"/>
      <c r="U112"/>
    </row>
    <row r="113" spans="1:21" s="34" customFormat="1">
      <c r="A113"/>
      <c r="B113"/>
      <c r="C113"/>
      <c r="D113" s="20"/>
      <c r="E113" s="16"/>
      <c r="F113"/>
      <c r="G113" s="69" t="s">
        <v>176</v>
      </c>
      <c r="H113"/>
      <c r="M113" s="25"/>
      <c r="N113"/>
      <c r="O113"/>
      <c r="P113" s="8"/>
      <c r="Q113"/>
      <c r="R113"/>
      <c r="S113"/>
      <c r="T113"/>
      <c r="U113"/>
    </row>
    <row r="114" spans="1:21">
      <c r="G114" s="69" t="s">
        <v>177</v>
      </c>
    </row>
    <row r="115" spans="1:21">
      <c r="G115" s="69" t="s">
        <v>55</v>
      </c>
    </row>
    <row r="116" spans="1:21">
      <c r="G116" s="69" t="s">
        <v>283</v>
      </c>
    </row>
    <row r="117" spans="1:21">
      <c r="G117" s="69" t="s">
        <v>493</v>
      </c>
    </row>
    <row r="118" spans="1:21">
      <c r="G118" s="69" t="s">
        <v>15</v>
      </c>
    </row>
    <row r="119" spans="1:21">
      <c r="G119" s="69" t="s">
        <v>178</v>
      </c>
    </row>
    <row r="120" spans="1:21">
      <c r="G120" s="69" t="s">
        <v>399</v>
      </c>
    </row>
    <row r="121" spans="1:21">
      <c r="G121" s="69" t="s">
        <v>179</v>
      </c>
    </row>
    <row r="122" spans="1:21">
      <c r="G122" s="69" t="s">
        <v>68</v>
      </c>
    </row>
    <row r="123" spans="1:21">
      <c r="G123" s="69" t="s">
        <v>490</v>
      </c>
    </row>
    <row r="124" spans="1:21">
      <c r="D124"/>
      <c r="E124"/>
      <c r="G124" s="69" t="s">
        <v>491</v>
      </c>
      <c r="I124"/>
      <c r="J124"/>
      <c r="K124"/>
      <c r="L124"/>
      <c r="M124"/>
      <c r="P124"/>
    </row>
    <row r="125" spans="1:21">
      <c r="D125"/>
      <c r="E125"/>
      <c r="G125" s="69" t="s">
        <v>492</v>
      </c>
      <c r="I125"/>
      <c r="J125"/>
      <c r="K125"/>
      <c r="L125"/>
      <c r="M125"/>
      <c r="P125"/>
    </row>
    <row r="126" spans="1:21">
      <c r="D126"/>
      <c r="E126"/>
      <c r="G126" s="69" t="s">
        <v>334</v>
      </c>
      <c r="I126"/>
      <c r="J126"/>
      <c r="K126"/>
      <c r="L126"/>
      <c r="M126"/>
      <c r="P126"/>
    </row>
    <row r="127" spans="1:21">
      <c r="D127"/>
      <c r="E127"/>
      <c r="G127" s="69" t="s">
        <v>477</v>
      </c>
      <c r="I127"/>
      <c r="J127"/>
      <c r="K127"/>
      <c r="L127"/>
      <c r="M127"/>
      <c r="P127"/>
    </row>
    <row r="128" spans="1:21">
      <c r="D128"/>
      <c r="E128"/>
      <c r="G128" s="69" t="s">
        <v>478</v>
      </c>
      <c r="I128"/>
      <c r="J128"/>
      <c r="K128"/>
      <c r="L128"/>
      <c r="M128"/>
      <c r="P128"/>
    </row>
    <row r="129" spans="4:16">
      <c r="D129"/>
      <c r="E129"/>
      <c r="G129" s="69" t="s">
        <v>180</v>
      </c>
      <c r="I129"/>
      <c r="J129"/>
      <c r="K129"/>
      <c r="L129"/>
      <c r="M129"/>
      <c r="P129"/>
    </row>
    <row r="130" spans="4:16">
      <c r="D130"/>
      <c r="E130"/>
      <c r="G130" s="69" t="s">
        <v>479</v>
      </c>
      <c r="I130"/>
      <c r="J130"/>
      <c r="K130"/>
      <c r="L130"/>
      <c r="M130"/>
      <c r="P130"/>
    </row>
    <row r="131" spans="4:16">
      <c r="D131"/>
      <c r="E131"/>
      <c r="G131" s="69" t="s">
        <v>182</v>
      </c>
      <c r="I131"/>
      <c r="J131"/>
      <c r="K131"/>
      <c r="L131"/>
      <c r="M131"/>
      <c r="P131"/>
    </row>
    <row r="132" spans="4:16">
      <c r="D132"/>
      <c r="E132"/>
      <c r="G132" s="69" t="s">
        <v>480</v>
      </c>
      <c r="I132"/>
      <c r="J132"/>
      <c r="K132"/>
      <c r="L132"/>
      <c r="M132"/>
      <c r="P132"/>
    </row>
    <row r="133" spans="4:16">
      <c r="D133"/>
      <c r="E133"/>
      <c r="G133" s="69" t="s">
        <v>59</v>
      </c>
      <c r="I133"/>
      <c r="J133"/>
      <c r="K133"/>
      <c r="L133"/>
      <c r="M133"/>
      <c r="P133"/>
    </row>
    <row r="134" spans="4:16">
      <c r="D134"/>
      <c r="E134"/>
      <c r="G134" s="69" t="s">
        <v>456</v>
      </c>
      <c r="I134"/>
      <c r="J134"/>
      <c r="K134"/>
      <c r="L134"/>
      <c r="M134"/>
      <c r="P134"/>
    </row>
    <row r="135" spans="4:16">
      <c r="D135"/>
      <c r="E135"/>
      <c r="G135" s="69" t="s">
        <v>328</v>
      </c>
      <c r="I135"/>
      <c r="J135"/>
      <c r="K135"/>
      <c r="L135"/>
      <c r="M135"/>
      <c r="P135"/>
    </row>
    <row r="136" spans="4:16">
      <c r="D136"/>
      <c r="E136"/>
      <c r="G136" s="69" t="s">
        <v>319</v>
      </c>
      <c r="I136"/>
      <c r="J136"/>
      <c r="K136"/>
      <c r="L136"/>
      <c r="M136"/>
      <c r="P136"/>
    </row>
    <row r="137" spans="4:16">
      <c r="D137"/>
      <c r="E137"/>
      <c r="G137" s="69" t="s">
        <v>272</v>
      </c>
      <c r="I137"/>
      <c r="J137"/>
      <c r="K137"/>
      <c r="L137"/>
      <c r="M137"/>
      <c r="P137"/>
    </row>
    <row r="138" spans="4:16">
      <c r="D138"/>
      <c r="E138"/>
      <c r="G138" s="69" t="s">
        <v>462</v>
      </c>
      <c r="I138"/>
      <c r="J138"/>
      <c r="K138"/>
      <c r="L138"/>
      <c r="M138"/>
      <c r="P138"/>
    </row>
    <row r="139" spans="4:16">
      <c r="D139"/>
      <c r="E139"/>
      <c r="G139" s="69" t="s">
        <v>183</v>
      </c>
      <c r="I139"/>
      <c r="J139"/>
      <c r="K139"/>
      <c r="L139"/>
      <c r="M139"/>
      <c r="P139"/>
    </row>
    <row r="140" spans="4:16">
      <c r="D140"/>
      <c r="E140"/>
      <c r="G140" s="69" t="s">
        <v>184</v>
      </c>
      <c r="I140"/>
      <c r="J140"/>
      <c r="K140"/>
      <c r="L140"/>
      <c r="M140"/>
      <c r="P140"/>
    </row>
    <row r="141" spans="4:16">
      <c r="D141"/>
      <c r="E141"/>
      <c r="G141" s="69" t="s">
        <v>312</v>
      </c>
      <c r="I141"/>
      <c r="J141"/>
      <c r="K141"/>
      <c r="L141"/>
      <c r="M141"/>
      <c r="P141"/>
    </row>
    <row r="142" spans="4:16">
      <c r="D142"/>
      <c r="E142"/>
      <c r="G142" s="69" t="s">
        <v>369</v>
      </c>
      <c r="I142"/>
      <c r="J142"/>
      <c r="K142"/>
      <c r="L142"/>
      <c r="M142"/>
      <c r="P142"/>
    </row>
    <row r="143" spans="4:16">
      <c r="D143"/>
      <c r="E143"/>
      <c r="G143" s="69" t="s">
        <v>185</v>
      </c>
      <c r="I143"/>
      <c r="J143"/>
      <c r="K143"/>
      <c r="L143"/>
      <c r="M143"/>
      <c r="P143"/>
    </row>
    <row r="144" spans="4:16">
      <c r="D144"/>
      <c r="E144"/>
      <c r="G144" s="69" t="s">
        <v>186</v>
      </c>
      <c r="I144"/>
      <c r="J144"/>
      <c r="K144"/>
      <c r="L144"/>
      <c r="M144"/>
      <c r="P144"/>
    </row>
    <row r="145" spans="4:16">
      <c r="D145"/>
      <c r="E145"/>
      <c r="G145" s="69" t="s">
        <v>357</v>
      </c>
      <c r="I145"/>
      <c r="J145"/>
      <c r="K145"/>
      <c r="L145"/>
      <c r="M145"/>
      <c r="P145"/>
    </row>
    <row r="146" spans="4:16">
      <c r="D146"/>
      <c r="E146"/>
      <c r="G146" s="69" t="s">
        <v>332</v>
      </c>
      <c r="I146"/>
      <c r="J146"/>
      <c r="K146"/>
      <c r="L146"/>
      <c r="M146"/>
      <c r="P146"/>
    </row>
    <row r="147" spans="4:16">
      <c r="D147"/>
      <c r="E147"/>
      <c r="G147" s="69" t="s">
        <v>121</v>
      </c>
      <c r="I147"/>
      <c r="J147"/>
      <c r="K147"/>
      <c r="L147"/>
      <c r="M147"/>
      <c r="P147"/>
    </row>
    <row r="148" spans="4:16">
      <c r="D148"/>
      <c r="E148"/>
      <c r="G148" s="69" t="s">
        <v>187</v>
      </c>
      <c r="I148"/>
      <c r="J148"/>
      <c r="K148"/>
      <c r="L148"/>
      <c r="M148"/>
      <c r="P148"/>
    </row>
    <row r="149" spans="4:16">
      <c r="D149"/>
      <c r="E149"/>
      <c r="G149" s="69" t="s">
        <v>188</v>
      </c>
      <c r="I149"/>
      <c r="J149"/>
      <c r="K149"/>
      <c r="L149"/>
      <c r="M149"/>
      <c r="P149"/>
    </row>
    <row r="150" spans="4:16">
      <c r="D150"/>
      <c r="E150"/>
      <c r="G150" s="69" t="s">
        <v>126</v>
      </c>
      <c r="I150"/>
      <c r="J150"/>
      <c r="K150"/>
      <c r="L150"/>
      <c r="M150"/>
      <c r="P150"/>
    </row>
    <row r="151" spans="4:16">
      <c r="D151"/>
      <c r="E151"/>
      <c r="G151" s="69" t="s">
        <v>360</v>
      </c>
      <c r="I151"/>
      <c r="J151"/>
      <c r="K151"/>
      <c r="L151"/>
      <c r="M151"/>
      <c r="P151"/>
    </row>
    <row r="152" spans="4:16">
      <c r="D152"/>
      <c r="E152"/>
      <c r="G152" s="69" t="s">
        <v>47</v>
      </c>
      <c r="I152"/>
      <c r="J152"/>
      <c r="K152"/>
      <c r="L152"/>
      <c r="M152"/>
      <c r="P152"/>
    </row>
    <row r="153" spans="4:16">
      <c r="D153"/>
      <c r="E153"/>
      <c r="G153" s="69" t="s">
        <v>189</v>
      </c>
      <c r="I153"/>
      <c r="J153"/>
      <c r="K153"/>
      <c r="L153"/>
      <c r="M153"/>
      <c r="P153"/>
    </row>
    <row r="154" spans="4:16">
      <c r="D154"/>
      <c r="E154"/>
      <c r="G154" s="69" t="s">
        <v>119</v>
      </c>
      <c r="I154"/>
      <c r="J154"/>
      <c r="K154"/>
      <c r="L154"/>
      <c r="M154"/>
      <c r="P154"/>
    </row>
    <row r="155" spans="4:16">
      <c r="D155"/>
      <c r="E155"/>
      <c r="G155" s="69" t="s">
        <v>60</v>
      </c>
      <c r="I155"/>
      <c r="J155"/>
      <c r="K155"/>
      <c r="L155"/>
      <c r="M155"/>
      <c r="P155"/>
    </row>
    <row r="156" spans="4:16">
      <c r="D156"/>
      <c r="E156"/>
      <c r="G156" s="69" t="s">
        <v>190</v>
      </c>
      <c r="I156"/>
      <c r="J156"/>
      <c r="K156"/>
      <c r="L156"/>
      <c r="M156"/>
      <c r="P156"/>
    </row>
    <row r="157" spans="4:16">
      <c r="D157"/>
      <c r="E157"/>
      <c r="G157" s="69" t="s">
        <v>391</v>
      </c>
      <c r="I157"/>
      <c r="J157"/>
      <c r="K157"/>
      <c r="L157"/>
      <c r="M157"/>
      <c r="P157"/>
    </row>
    <row r="158" spans="4:16">
      <c r="D158"/>
      <c r="E158"/>
      <c r="G158" s="69" t="s">
        <v>191</v>
      </c>
      <c r="I158"/>
      <c r="J158"/>
      <c r="K158"/>
      <c r="L158"/>
      <c r="M158"/>
      <c r="P158"/>
    </row>
    <row r="159" spans="4:16">
      <c r="D159"/>
      <c r="E159"/>
      <c r="G159" s="69" t="s">
        <v>289</v>
      </c>
      <c r="I159"/>
      <c r="J159"/>
      <c r="K159"/>
      <c r="L159"/>
      <c r="M159"/>
      <c r="P159"/>
    </row>
    <row r="160" spans="4:16">
      <c r="D160"/>
      <c r="E160"/>
      <c r="G160" s="69" t="s">
        <v>288</v>
      </c>
      <c r="I160"/>
      <c r="J160"/>
      <c r="K160"/>
      <c r="L160"/>
      <c r="M160"/>
      <c r="P160"/>
    </row>
    <row r="161" spans="4:16">
      <c r="D161"/>
      <c r="E161"/>
      <c r="G161" s="69" t="s">
        <v>290</v>
      </c>
      <c r="I161"/>
      <c r="J161"/>
      <c r="K161"/>
      <c r="L161"/>
      <c r="M161"/>
      <c r="P161"/>
    </row>
    <row r="162" spans="4:16">
      <c r="D162"/>
      <c r="E162"/>
      <c r="G162" s="69" t="s">
        <v>344</v>
      </c>
      <c r="I162"/>
      <c r="J162"/>
      <c r="K162"/>
      <c r="L162"/>
      <c r="M162"/>
      <c r="P162"/>
    </row>
    <row r="163" spans="4:16">
      <c r="D163"/>
      <c r="E163"/>
      <c r="G163" s="69" t="s">
        <v>192</v>
      </c>
      <c r="I163"/>
      <c r="J163"/>
      <c r="K163"/>
      <c r="L163"/>
      <c r="M163"/>
      <c r="P163"/>
    </row>
    <row r="164" spans="4:16">
      <c r="D164"/>
      <c r="E164"/>
      <c r="G164" s="69" t="s">
        <v>300</v>
      </c>
      <c r="I164"/>
      <c r="J164"/>
      <c r="K164"/>
      <c r="L164"/>
      <c r="M164"/>
      <c r="P164"/>
    </row>
    <row r="165" spans="4:16">
      <c r="D165"/>
      <c r="E165"/>
      <c r="G165" s="69" t="s">
        <v>193</v>
      </c>
      <c r="I165"/>
      <c r="J165"/>
      <c r="K165"/>
      <c r="L165"/>
      <c r="M165"/>
      <c r="P165"/>
    </row>
    <row r="166" spans="4:16">
      <c r="D166"/>
      <c r="E166"/>
      <c r="G166" s="69" t="s">
        <v>194</v>
      </c>
      <c r="I166"/>
      <c r="J166"/>
      <c r="K166"/>
      <c r="L166"/>
      <c r="M166"/>
      <c r="P166"/>
    </row>
    <row r="167" spans="4:16">
      <c r="D167"/>
      <c r="E167"/>
      <c r="G167" s="69" t="s">
        <v>195</v>
      </c>
      <c r="I167"/>
      <c r="J167"/>
      <c r="K167"/>
      <c r="L167"/>
      <c r="M167"/>
      <c r="P167"/>
    </row>
    <row r="168" spans="4:16">
      <c r="D168"/>
      <c r="E168"/>
      <c r="G168" s="69" t="s">
        <v>294</v>
      </c>
      <c r="I168"/>
      <c r="J168"/>
      <c r="K168"/>
      <c r="L168"/>
      <c r="M168"/>
      <c r="P168"/>
    </row>
    <row r="169" spans="4:16">
      <c r="D169"/>
      <c r="E169"/>
      <c r="G169" s="69" t="s">
        <v>349</v>
      </c>
      <c r="I169"/>
      <c r="J169"/>
      <c r="K169"/>
      <c r="L169"/>
      <c r="M169"/>
      <c r="P169"/>
    </row>
    <row r="170" spans="4:16">
      <c r="D170"/>
      <c r="E170"/>
      <c r="G170" s="69" t="s">
        <v>273</v>
      </c>
      <c r="I170"/>
      <c r="J170"/>
      <c r="K170"/>
      <c r="L170"/>
      <c r="M170"/>
      <c r="P170"/>
    </row>
    <row r="171" spans="4:16">
      <c r="D171"/>
      <c r="E171"/>
      <c r="G171" s="69" t="s">
        <v>339</v>
      </c>
      <c r="I171"/>
      <c r="J171"/>
      <c r="K171"/>
      <c r="L171"/>
      <c r="M171"/>
      <c r="P171"/>
    </row>
    <row r="172" spans="4:16">
      <c r="D172"/>
      <c r="E172"/>
      <c r="G172" s="69" t="s">
        <v>196</v>
      </c>
      <c r="I172"/>
      <c r="J172"/>
      <c r="K172"/>
      <c r="L172"/>
      <c r="M172"/>
      <c r="P172"/>
    </row>
    <row r="173" spans="4:16">
      <c r="D173"/>
      <c r="E173"/>
      <c r="G173" s="69" t="s">
        <v>197</v>
      </c>
      <c r="I173"/>
      <c r="J173"/>
      <c r="K173"/>
      <c r="L173"/>
      <c r="M173"/>
      <c r="P173"/>
    </row>
    <row r="174" spans="4:16">
      <c r="D174"/>
      <c r="E174"/>
      <c r="G174" s="69" t="s">
        <v>198</v>
      </c>
      <c r="I174"/>
      <c r="J174"/>
      <c r="K174"/>
      <c r="L174"/>
      <c r="M174"/>
      <c r="P174"/>
    </row>
    <row r="175" spans="4:16">
      <c r="D175"/>
      <c r="E175"/>
      <c r="G175" s="69" t="s">
        <v>338</v>
      </c>
      <c r="I175"/>
      <c r="J175"/>
      <c r="K175"/>
      <c r="L175"/>
      <c r="M175"/>
      <c r="P175"/>
    </row>
    <row r="176" spans="4:16">
      <c r="D176"/>
      <c r="E176"/>
      <c r="G176" s="69" t="s">
        <v>199</v>
      </c>
      <c r="I176"/>
      <c r="J176"/>
      <c r="K176"/>
      <c r="L176"/>
      <c r="M176"/>
      <c r="P176"/>
    </row>
    <row r="177" spans="4:16">
      <c r="D177"/>
      <c r="E177"/>
      <c r="G177" s="69" t="s">
        <v>73</v>
      </c>
      <c r="I177"/>
      <c r="J177"/>
      <c r="K177"/>
      <c r="L177"/>
      <c r="M177"/>
      <c r="P177"/>
    </row>
    <row r="178" spans="4:16">
      <c r="D178"/>
      <c r="E178"/>
      <c r="G178" s="69" t="s">
        <v>200</v>
      </c>
      <c r="I178"/>
      <c r="J178"/>
      <c r="K178"/>
      <c r="L178"/>
      <c r="M178"/>
      <c r="P178"/>
    </row>
    <row r="179" spans="4:16">
      <c r="D179"/>
      <c r="E179"/>
      <c r="G179" s="69" t="s">
        <v>37</v>
      </c>
      <c r="I179"/>
      <c r="J179"/>
      <c r="K179"/>
      <c r="L179"/>
      <c r="M179"/>
      <c r="P179"/>
    </row>
    <row r="180" spans="4:16">
      <c r="D180"/>
      <c r="E180"/>
      <c r="G180" s="69" t="s">
        <v>46</v>
      </c>
      <c r="I180"/>
      <c r="J180"/>
      <c r="K180"/>
      <c r="L180"/>
      <c r="M180"/>
      <c r="P180"/>
    </row>
    <row r="181" spans="4:16">
      <c r="D181"/>
      <c r="E181"/>
      <c r="G181" s="69" t="s">
        <v>386</v>
      </c>
      <c r="I181"/>
      <c r="J181"/>
      <c r="K181"/>
      <c r="L181"/>
      <c r="M181"/>
      <c r="P181"/>
    </row>
    <row r="182" spans="4:16">
      <c r="D182"/>
      <c r="E182"/>
      <c r="G182" s="69" t="s">
        <v>201</v>
      </c>
      <c r="I182"/>
      <c r="J182"/>
      <c r="K182"/>
      <c r="L182"/>
      <c r="M182"/>
      <c r="P182"/>
    </row>
    <row r="183" spans="4:16">
      <c r="D183"/>
      <c r="E183"/>
      <c r="G183" s="69" t="s">
        <v>202</v>
      </c>
      <c r="I183"/>
      <c r="J183"/>
      <c r="K183"/>
      <c r="L183"/>
      <c r="M183"/>
      <c r="P183"/>
    </row>
    <row r="184" spans="4:16">
      <c r="D184"/>
      <c r="E184"/>
      <c r="G184" s="69" t="s">
        <v>203</v>
      </c>
      <c r="I184"/>
      <c r="J184"/>
      <c r="K184"/>
      <c r="L184"/>
      <c r="M184"/>
      <c r="P184"/>
    </row>
    <row r="185" spans="4:16">
      <c r="D185"/>
      <c r="E185"/>
      <c r="G185" s="69" t="s">
        <v>118</v>
      </c>
      <c r="I185"/>
      <c r="J185"/>
      <c r="K185"/>
      <c r="L185"/>
      <c r="M185"/>
      <c r="P185"/>
    </row>
    <row r="186" spans="4:16">
      <c r="D186"/>
      <c r="E186"/>
      <c r="G186" s="69" t="s">
        <v>66</v>
      </c>
      <c r="I186"/>
      <c r="J186"/>
      <c r="K186"/>
      <c r="L186"/>
      <c r="M186"/>
      <c r="P186"/>
    </row>
    <row r="187" spans="4:16">
      <c r="D187"/>
      <c r="E187"/>
      <c r="G187" s="69" t="s">
        <v>66</v>
      </c>
      <c r="I187"/>
      <c r="J187"/>
      <c r="K187"/>
      <c r="L187"/>
      <c r="M187"/>
      <c r="P187"/>
    </row>
    <row r="188" spans="4:16">
      <c r="D188"/>
      <c r="E188"/>
      <c r="G188" s="69" t="s">
        <v>395</v>
      </c>
      <c r="I188"/>
      <c r="J188"/>
      <c r="K188"/>
      <c r="L188"/>
      <c r="M188"/>
      <c r="P188"/>
    </row>
    <row r="189" spans="4:16">
      <c r="D189"/>
      <c r="E189"/>
      <c r="G189" s="69" t="s">
        <v>204</v>
      </c>
      <c r="I189"/>
      <c r="J189"/>
      <c r="K189"/>
      <c r="L189"/>
      <c r="M189"/>
      <c r="P189"/>
    </row>
    <row r="190" spans="4:16">
      <c r="D190"/>
      <c r="E190"/>
      <c r="G190" s="69" t="s">
        <v>474</v>
      </c>
      <c r="I190"/>
      <c r="J190"/>
      <c r="K190"/>
      <c r="L190"/>
      <c r="M190"/>
      <c r="P190"/>
    </row>
    <row r="191" spans="4:16">
      <c r="D191"/>
      <c r="E191"/>
      <c r="G191" s="69" t="s">
        <v>348</v>
      </c>
      <c r="I191"/>
      <c r="J191"/>
      <c r="K191"/>
      <c r="L191"/>
      <c r="M191"/>
      <c r="P191"/>
    </row>
    <row r="192" spans="4:16">
      <c r="D192"/>
      <c r="E192"/>
      <c r="G192" s="69" t="s">
        <v>58</v>
      </c>
      <c r="I192"/>
      <c r="J192"/>
      <c r="K192"/>
      <c r="L192"/>
      <c r="M192"/>
      <c r="P192"/>
    </row>
    <row r="193" spans="4:16">
      <c r="D193"/>
      <c r="E193"/>
      <c r="G193" s="69" t="s">
        <v>481</v>
      </c>
      <c r="I193"/>
      <c r="J193"/>
      <c r="K193"/>
      <c r="L193"/>
      <c r="M193"/>
      <c r="P193"/>
    </row>
    <row r="194" spans="4:16">
      <c r="D194"/>
      <c r="E194"/>
      <c r="G194" s="69" t="s">
        <v>468</v>
      </c>
      <c r="I194"/>
      <c r="J194"/>
      <c r="K194"/>
      <c r="L194"/>
      <c r="M194"/>
      <c r="P194"/>
    </row>
    <row r="195" spans="4:16">
      <c r="D195"/>
      <c r="E195"/>
      <c r="G195" s="69" t="s">
        <v>469</v>
      </c>
      <c r="I195"/>
      <c r="J195"/>
      <c r="K195"/>
      <c r="L195"/>
      <c r="M195"/>
      <c r="P195"/>
    </row>
    <row r="196" spans="4:16">
      <c r="D196"/>
      <c r="E196"/>
      <c r="G196" s="69" t="s">
        <v>488</v>
      </c>
      <c r="I196"/>
      <c r="J196"/>
      <c r="K196"/>
      <c r="L196"/>
      <c r="M196"/>
      <c r="P196"/>
    </row>
    <row r="197" spans="4:16">
      <c r="D197"/>
      <c r="E197"/>
      <c r="G197" s="69" t="s">
        <v>459</v>
      </c>
      <c r="I197"/>
      <c r="J197"/>
      <c r="K197"/>
      <c r="L197"/>
      <c r="M197"/>
      <c r="P197"/>
    </row>
    <row r="198" spans="4:16">
      <c r="D198"/>
      <c r="E198"/>
      <c r="G198" s="69" t="s">
        <v>460</v>
      </c>
      <c r="I198"/>
      <c r="J198"/>
      <c r="K198"/>
      <c r="L198"/>
      <c r="M198"/>
      <c r="P198"/>
    </row>
    <row r="199" spans="4:16">
      <c r="D199"/>
      <c r="E199"/>
      <c r="G199" s="69" t="s">
        <v>205</v>
      </c>
      <c r="I199"/>
      <c r="J199"/>
      <c r="K199"/>
      <c r="L199"/>
      <c r="M199"/>
      <c r="P199"/>
    </row>
    <row r="200" spans="4:16">
      <c r="D200"/>
      <c r="E200"/>
      <c r="G200" s="69" t="s">
        <v>205</v>
      </c>
      <c r="I200"/>
      <c r="J200"/>
      <c r="K200"/>
      <c r="L200"/>
      <c r="M200"/>
      <c r="P200"/>
    </row>
    <row r="201" spans="4:16">
      <c r="D201"/>
      <c r="E201"/>
      <c r="G201" s="69" t="s">
        <v>206</v>
      </c>
      <c r="I201"/>
      <c r="J201"/>
      <c r="K201"/>
      <c r="L201"/>
      <c r="M201"/>
      <c r="P201"/>
    </row>
    <row r="202" spans="4:16">
      <c r="D202"/>
      <c r="E202"/>
      <c r="G202" s="69" t="s">
        <v>114</v>
      </c>
      <c r="I202"/>
      <c r="J202"/>
      <c r="K202"/>
      <c r="L202"/>
      <c r="M202"/>
      <c r="P202"/>
    </row>
    <row r="203" spans="4:16">
      <c r="D203"/>
      <c r="E203"/>
      <c r="G203" s="69" t="s">
        <v>405</v>
      </c>
      <c r="I203"/>
      <c r="J203"/>
      <c r="K203"/>
      <c r="L203"/>
      <c r="M203"/>
      <c r="P203"/>
    </row>
    <row r="204" spans="4:16">
      <c r="D204"/>
      <c r="E204"/>
      <c r="G204" s="69" t="s">
        <v>295</v>
      </c>
      <c r="I204"/>
      <c r="J204"/>
      <c r="K204"/>
      <c r="L204"/>
      <c r="M204"/>
      <c r="P204"/>
    </row>
    <row r="205" spans="4:16">
      <c r="D205"/>
      <c r="E205"/>
      <c r="G205" s="69" t="s">
        <v>291</v>
      </c>
      <c r="I205"/>
      <c r="J205"/>
      <c r="K205"/>
      <c r="L205"/>
      <c r="M205"/>
      <c r="P205"/>
    </row>
    <row r="206" spans="4:16">
      <c r="D206"/>
      <c r="E206"/>
      <c r="G206" s="69" t="s">
        <v>482</v>
      </c>
      <c r="I206"/>
      <c r="J206"/>
      <c r="K206"/>
      <c r="L206"/>
      <c r="M206"/>
      <c r="P206"/>
    </row>
    <row r="207" spans="4:16">
      <c r="D207"/>
      <c r="E207"/>
      <c r="G207" s="69" t="s">
        <v>159</v>
      </c>
      <c r="I207"/>
      <c r="J207"/>
      <c r="K207"/>
      <c r="L207"/>
      <c r="M207"/>
      <c r="P207"/>
    </row>
    <row r="208" spans="4:16">
      <c r="D208"/>
      <c r="E208"/>
      <c r="G208" s="69" t="s">
        <v>207</v>
      </c>
      <c r="I208"/>
      <c r="J208"/>
      <c r="K208"/>
      <c r="L208"/>
      <c r="M208"/>
      <c r="P208"/>
    </row>
    <row r="209" spans="4:16">
      <c r="D209"/>
      <c r="E209"/>
      <c r="G209" s="69" t="s">
        <v>208</v>
      </c>
      <c r="I209"/>
      <c r="J209"/>
      <c r="K209"/>
      <c r="L209"/>
      <c r="M209"/>
      <c r="P209"/>
    </row>
    <row r="210" spans="4:16">
      <c r="D210"/>
      <c r="E210"/>
      <c r="G210" s="69" t="s">
        <v>296</v>
      </c>
      <c r="I210"/>
      <c r="J210"/>
      <c r="K210"/>
      <c r="L210"/>
      <c r="M210"/>
      <c r="P210"/>
    </row>
    <row r="211" spans="4:16">
      <c r="D211"/>
      <c r="E211"/>
      <c r="G211" s="69" t="s">
        <v>74</v>
      </c>
      <c r="I211"/>
      <c r="J211"/>
      <c r="K211"/>
      <c r="L211"/>
      <c r="M211"/>
      <c r="P211"/>
    </row>
    <row r="212" spans="4:16">
      <c r="D212"/>
      <c r="E212"/>
      <c r="G212" s="69" t="s">
        <v>297</v>
      </c>
      <c r="I212"/>
      <c r="J212"/>
      <c r="K212"/>
      <c r="L212"/>
      <c r="M212"/>
      <c r="P212"/>
    </row>
    <row r="213" spans="4:16">
      <c r="D213"/>
      <c r="E213"/>
      <c r="G213" s="69" t="s">
        <v>396</v>
      </c>
      <c r="I213"/>
      <c r="J213"/>
      <c r="K213"/>
      <c r="L213"/>
      <c r="M213"/>
      <c r="P213"/>
    </row>
    <row r="214" spans="4:16">
      <c r="D214"/>
      <c r="E214"/>
      <c r="G214" s="69" t="s">
        <v>111</v>
      </c>
      <c r="I214"/>
      <c r="J214"/>
      <c r="K214"/>
      <c r="L214"/>
      <c r="M214"/>
      <c r="P214"/>
    </row>
    <row r="215" spans="4:16">
      <c r="D215"/>
      <c r="E215"/>
      <c r="G215" s="69" t="s">
        <v>476</v>
      </c>
      <c r="I215"/>
      <c r="J215"/>
      <c r="K215"/>
      <c r="L215"/>
      <c r="M215"/>
      <c r="P215"/>
    </row>
    <row r="216" spans="4:16">
      <c r="D216"/>
      <c r="E216"/>
      <c r="G216" s="69" t="s">
        <v>342</v>
      </c>
      <c r="I216"/>
      <c r="J216"/>
      <c r="K216"/>
      <c r="L216"/>
      <c r="M216"/>
      <c r="P216"/>
    </row>
    <row r="217" spans="4:16">
      <c r="D217"/>
      <c r="E217"/>
      <c r="G217" s="69" t="s">
        <v>365</v>
      </c>
      <c r="I217"/>
      <c r="J217"/>
      <c r="K217"/>
      <c r="L217"/>
      <c r="M217"/>
      <c r="P217"/>
    </row>
    <row r="218" spans="4:16">
      <c r="D218"/>
      <c r="E218"/>
      <c r="G218" s="69" t="s">
        <v>364</v>
      </c>
      <c r="I218"/>
      <c r="J218"/>
      <c r="K218"/>
      <c r="L218"/>
      <c r="M218"/>
      <c r="P218"/>
    </row>
    <row r="219" spans="4:16">
      <c r="D219"/>
      <c r="E219"/>
      <c r="G219" s="69" t="s">
        <v>209</v>
      </c>
      <c r="I219"/>
      <c r="J219"/>
      <c r="K219"/>
      <c r="L219"/>
      <c r="M219"/>
      <c r="P219"/>
    </row>
    <row r="220" spans="4:16">
      <c r="D220"/>
      <c r="E220"/>
      <c r="G220" s="69" t="s">
        <v>210</v>
      </c>
      <c r="I220"/>
      <c r="J220"/>
      <c r="K220"/>
      <c r="L220"/>
      <c r="M220"/>
      <c r="P220"/>
    </row>
    <row r="221" spans="4:16">
      <c r="D221"/>
      <c r="E221"/>
      <c r="G221" s="69" t="s">
        <v>211</v>
      </c>
      <c r="I221"/>
      <c r="J221"/>
      <c r="K221"/>
      <c r="L221"/>
      <c r="M221"/>
      <c r="P221"/>
    </row>
    <row r="222" spans="4:16">
      <c r="D222"/>
      <c r="E222"/>
      <c r="G222" s="69" t="s">
        <v>315</v>
      </c>
      <c r="I222"/>
      <c r="J222"/>
      <c r="K222"/>
      <c r="L222"/>
      <c r="M222"/>
      <c r="P222"/>
    </row>
    <row r="223" spans="4:16">
      <c r="D223"/>
      <c r="E223"/>
      <c r="G223" s="69" t="s">
        <v>313</v>
      </c>
      <c r="I223"/>
      <c r="J223"/>
      <c r="K223"/>
      <c r="L223"/>
      <c r="M223"/>
      <c r="P223"/>
    </row>
    <row r="224" spans="4:16">
      <c r="D224"/>
      <c r="E224"/>
      <c r="G224" s="69" t="s">
        <v>314</v>
      </c>
      <c r="I224"/>
      <c r="J224"/>
      <c r="K224"/>
      <c r="L224"/>
      <c r="M224"/>
      <c r="P224"/>
    </row>
    <row r="225" spans="4:16">
      <c r="D225"/>
      <c r="E225"/>
      <c r="G225" s="69" t="s">
        <v>160</v>
      </c>
      <c r="I225"/>
      <c r="J225"/>
      <c r="K225"/>
      <c r="L225"/>
      <c r="M225"/>
      <c r="P225"/>
    </row>
    <row r="226" spans="4:16">
      <c r="D226"/>
      <c r="E226"/>
      <c r="G226" s="69" t="s">
        <v>69</v>
      </c>
      <c r="I226"/>
      <c r="J226"/>
      <c r="K226"/>
      <c r="L226"/>
      <c r="M226"/>
      <c r="P226"/>
    </row>
    <row r="227" spans="4:16">
      <c r="D227"/>
      <c r="E227"/>
      <c r="G227" s="69" t="s">
        <v>212</v>
      </c>
      <c r="I227"/>
      <c r="J227"/>
      <c r="K227"/>
      <c r="L227"/>
      <c r="M227"/>
      <c r="P227"/>
    </row>
    <row r="228" spans="4:16">
      <c r="D228"/>
      <c r="E228"/>
      <c r="G228" s="69" t="s">
        <v>316</v>
      </c>
      <c r="I228"/>
      <c r="J228"/>
      <c r="K228"/>
      <c r="L228"/>
      <c r="M228"/>
      <c r="P228"/>
    </row>
    <row r="229" spans="4:16">
      <c r="D229"/>
      <c r="E229"/>
      <c r="G229" s="69" t="s">
        <v>389</v>
      </c>
      <c r="I229"/>
      <c r="J229"/>
      <c r="K229"/>
      <c r="L229"/>
      <c r="M229"/>
      <c r="P229"/>
    </row>
    <row r="230" spans="4:16">
      <c r="D230"/>
      <c r="E230"/>
      <c r="G230" s="69" t="s">
        <v>310</v>
      </c>
      <c r="I230"/>
      <c r="J230"/>
      <c r="K230"/>
      <c r="L230"/>
      <c r="M230"/>
      <c r="P230"/>
    </row>
    <row r="231" spans="4:16">
      <c r="D231"/>
      <c r="E231"/>
      <c r="G231" s="69" t="s">
        <v>307</v>
      </c>
      <c r="I231"/>
      <c r="J231"/>
      <c r="K231"/>
      <c r="L231"/>
      <c r="M231"/>
      <c r="P231"/>
    </row>
    <row r="232" spans="4:16">
      <c r="D232"/>
      <c r="E232"/>
      <c r="G232" s="69" t="s">
        <v>213</v>
      </c>
      <c r="I232"/>
      <c r="J232"/>
      <c r="K232"/>
      <c r="L232"/>
      <c r="M232"/>
      <c r="P232"/>
    </row>
    <row r="233" spans="4:16">
      <c r="D233"/>
      <c r="E233"/>
      <c r="G233" s="69" t="s">
        <v>49</v>
      </c>
      <c r="I233"/>
      <c r="J233"/>
      <c r="K233"/>
      <c r="L233"/>
      <c r="M233"/>
      <c r="P233"/>
    </row>
    <row r="234" spans="4:16">
      <c r="D234"/>
      <c r="E234"/>
      <c r="G234" s="69" t="s">
        <v>302</v>
      </c>
      <c r="I234"/>
      <c r="J234"/>
      <c r="K234"/>
      <c r="L234"/>
      <c r="M234"/>
      <c r="P234"/>
    </row>
    <row r="235" spans="4:16">
      <c r="D235"/>
      <c r="E235"/>
      <c r="G235" s="69" t="s">
        <v>120</v>
      </c>
      <c r="I235"/>
      <c r="J235"/>
      <c r="K235"/>
      <c r="L235"/>
      <c r="M235"/>
      <c r="P235"/>
    </row>
    <row r="236" spans="4:16">
      <c r="D236"/>
      <c r="E236"/>
      <c r="G236" s="69" t="s">
        <v>214</v>
      </c>
      <c r="I236"/>
      <c r="J236"/>
      <c r="K236"/>
      <c r="L236"/>
      <c r="M236"/>
      <c r="P236"/>
    </row>
    <row r="237" spans="4:16">
      <c r="D237"/>
      <c r="E237"/>
      <c r="G237" s="69" t="s">
        <v>65</v>
      </c>
      <c r="I237"/>
      <c r="J237"/>
      <c r="K237"/>
      <c r="L237"/>
      <c r="M237"/>
      <c r="P237"/>
    </row>
    <row r="238" spans="4:16">
      <c r="D238"/>
      <c r="E238"/>
      <c r="G238" s="69" t="s">
        <v>311</v>
      </c>
      <c r="I238"/>
      <c r="J238"/>
      <c r="K238"/>
      <c r="L238"/>
      <c r="M238"/>
      <c r="P238"/>
    </row>
    <row r="239" spans="4:16">
      <c r="D239"/>
      <c r="E239"/>
      <c r="G239" s="69" t="s">
        <v>215</v>
      </c>
      <c r="I239"/>
      <c r="J239"/>
      <c r="K239"/>
      <c r="L239"/>
      <c r="M239"/>
      <c r="P239"/>
    </row>
    <row r="240" spans="4:16">
      <c r="D240"/>
      <c r="E240"/>
      <c r="G240" s="69" t="s">
        <v>216</v>
      </c>
      <c r="I240"/>
      <c r="J240"/>
      <c r="K240"/>
      <c r="L240"/>
      <c r="M240"/>
      <c r="P240"/>
    </row>
    <row r="241" spans="4:16">
      <c r="D241"/>
      <c r="E241"/>
      <c r="G241" s="69" t="s">
        <v>64</v>
      </c>
      <c r="I241"/>
      <c r="J241"/>
      <c r="K241"/>
      <c r="L241"/>
      <c r="M241"/>
      <c r="P241"/>
    </row>
    <row r="242" spans="4:16">
      <c r="D242"/>
      <c r="E242"/>
      <c r="G242" s="69" t="s">
        <v>217</v>
      </c>
      <c r="I242"/>
      <c r="J242"/>
      <c r="K242"/>
      <c r="L242"/>
      <c r="M242"/>
      <c r="P242"/>
    </row>
    <row r="243" spans="4:16">
      <c r="D243"/>
      <c r="E243"/>
      <c r="G243" s="69" t="s">
        <v>115</v>
      </c>
      <c r="I243"/>
      <c r="J243"/>
      <c r="K243"/>
      <c r="L243"/>
      <c r="M243"/>
      <c r="P243"/>
    </row>
    <row r="244" spans="4:16">
      <c r="D244"/>
      <c r="E244"/>
      <c r="G244" s="69" t="s">
        <v>496</v>
      </c>
      <c r="I244"/>
      <c r="J244"/>
      <c r="K244"/>
      <c r="L244"/>
      <c r="M244"/>
      <c r="P244"/>
    </row>
    <row r="245" spans="4:16">
      <c r="D245"/>
      <c r="E245"/>
      <c r="G245" s="69" t="s">
        <v>401</v>
      </c>
      <c r="I245"/>
      <c r="J245"/>
      <c r="K245"/>
      <c r="L245"/>
      <c r="M245"/>
      <c r="P245"/>
    </row>
    <row r="246" spans="4:16">
      <c r="D246"/>
      <c r="E246"/>
      <c r="G246" s="69" t="s">
        <v>29</v>
      </c>
      <c r="I246"/>
      <c r="J246"/>
      <c r="K246"/>
      <c r="L246"/>
      <c r="M246"/>
      <c r="P246"/>
    </row>
    <row r="247" spans="4:16">
      <c r="D247"/>
      <c r="E247"/>
      <c r="G247" s="69" t="s">
        <v>218</v>
      </c>
      <c r="I247"/>
      <c r="J247"/>
      <c r="K247"/>
      <c r="L247"/>
      <c r="M247"/>
      <c r="P247"/>
    </row>
    <row r="248" spans="4:16">
      <c r="D248"/>
      <c r="E248"/>
      <c r="G248" s="69" t="s">
        <v>327</v>
      </c>
      <c r="I248"/>
      <c r="J248"/>
      <c r="K248"/>
      <c r="L248"/>
      <c r="M248"/>
      <c r="P248"/>
    </row>
    <row r="249" spans="4:16">
      <c r="D249"/>
      <c r="E249"/>
      <c r="G249" s="69" t="s">
        <v>219</v>
      </c>
      <c r="I249"/>
      <c r="J249"/>
      <c r="K249"/>
      <c r="L249"/>
      <c r="M249"/>
      <c r="P249"/>
    </row>
    <row r="250" spans="4:16">
      <c r="D250"/>
      <c r="E250"/>
      <c r="G250" s="69" t="s">
        <v>56</v>
      </c>
      <c r="I250"/>
      <c r="J250"/>
      <c r="K250"/>
      <c r="L250"/>
      <c r="M250"/>
      <c r="P250"/>
    </row>
    <row r="251" spans="4:16">
      <c r="D251"/>
      <c r="E251"/>
      <c r="G251" s="69" t="s">
        <v>157</v>
      </c>
      <c r="I251"/>
      <c r="J251"/>
      <c r="K251"/>
      <c r="L251"/>
      <c r="M251"/>
      <c r="P251"/>
    </row>
    <row r="252" spans="4:16">
      <c r="D252"/>
      <c r="E252"/>
      <c r="G252" s="69" t="s">
        <v>397</v>
      </c>
      <c r="I252"/>
      <c r="J252"/>
      <c r="K252"/>
      <c r="L252"/>
      <c r="M252"/>
      <c r="P252"/>
    </row>
    <row r="253" spans="4:16">
      <c r="D253"/>
      <c r="E253"/>
      <c r="G253" s="69" t="s">
        <v>457</v>
      </c>
      <c r="I253"/>
      <c r="J253"/>
      <c r="K253"/>
      <c r="L253"/>
      <c r="M253"/>
      <c r="P253"/>
    </row>
    <row r="254" spans="4:16">
      <c r="D254"/>
      <c r="E254"/>
      <c r="G254" s="69" t="s">
        <v>220</v>
      </c>
      <c r="I254"/>
      <c r="J254"/>
      <c r="K254"/>
      <c r="L254"/>
      <c r="M254"/>
      <c r="P254"/>
    </row>
    <row r="255" spans="4:16">
      <c r="D255"/>
      <c r="E255"/>
      <c r="G255" s="69" t="s">
        <v>158</v>
      </c>
      <c r="I255"/>
      <c r="J255"/>
      <c r="K255"/>
      <c r="L255"/>
      <c r="M255"/>
      <c r="P255"/>
    </row>
    <row r="256" spans="4:16">
      <c r="D256"/>
      <c r="E256"/>
      <c r="G256" s="69" t="s">
        <v>467</v>
      </c>
      <c r="I256"/>
      <c r="J256"/>
      <c r="K256"/>
      <c r="L256"/>
      <c r="M256"/>
      <c r="P256"/>
    </row>
    <row r="257" spans="4:16">
      <c r="D257"/>
      <c r="E257"/>
      <c r="G257" s="69" t="s">
        <v>303</v>
      </c>
      <c r="I257"/>
      <c r="J257"/>
      <c r="K257"/>
      <c r="L257"/>
      <c r="M257"/>
      <c r="P257"/>
    </row>
    <row r="258" spans="4:16">
      <c r="D258"/>
      <c r="E258"/>
      <c r="G258" s="69" t="s">
        <v>221</v>
      </c>
      <c r="I258"/>
      <c r="J258"/>
      <c r="K258"/>
      <c r="L258"/>
      <c r="M258"/>
      <c r="P258"/>
    </row>
    <row r="259" spans="4:16">
      <c r="D259"/>
      <c r="E259"/>
      <c r="G259" s="69" t="s">
        <v>306</v>
      </c>
      <c r="I259"/>
      <c r="J259"/>
      <c r="K259"/>
      <c r="L259"/>
      <c r="M259"/>
      <c r="P259"/>
    </row>
    <row r="260" spans="4:16">
      <c r="D260"/>
      <c r="E260"/>
      <c r="G260" s="69" t="s">
        <v>299</v>
      </c>
      <c r="I260"/>
      <c r="J260"/>
      <c r="K260"/>
      <c r="L260"/>
      <c r="M260"/>
      <c r="P260"/>
    </row>
    <row r="261" spans="4:16">
      <c r="D261"/>
      <c r="E261"/>
      <c r="G261" s="69" t="s">
        <v>222</v>
      </c>
      <c r="I261"/>
      <c r="J261"/>
      <c r="K261"/>
      <c r="L261"/>
      <c r="M261"/>
      <c r="P261"/>
    </row>
    <row r="262" spans="4:16">
      <c r="D262"/>
      <c r="E262"/>
      <c r="G262" s="69" t="s">
        <v>27</v>
      </c>
      <c r="I262"/>
      <c r="J262"/>
      <c r="K262"/>
      <c r="L262"/>
      <c r="M262"/>
      <c r="P262"/>
    </row>
    <row r="263" spans="4:16">
      <c r="D263"/>
      <c r="E263"/>
      <c r="G263" s="69" t="s">
        <v>336</v>
      </c>
      <c r="I263"/>
      <c r="J263"/>
      <c r="K263"/>
      <c r="L263"/>
      <c r="M263"/>
      <c r="P263"/>
    </row>
    <row r="264" spans="4:16">
      <c r="D264"/>
      <c r="E264"/>
      <c r="G264" s="69" t="s">
        <v>70</v>
      </c>
      <c r="I264"/>
      <c r="J264"/>
      <c r="K264"/>
      <c r="L264"/>
      <c r="M264"/>
      <c r="P264"/>
    </row>
    <row r="265" spans="4:16">
      <c r="D265"/>
      <c r="E265"/>
      <c r="G265" s="69" t="s">
        <v>333</v>
      </c>
      <c r="I265"/>
      <c r="J265"/>
      <c r="K265"/>
      <c r="L265"/>
      <c r="M265"/>
      <c r="P265"/>
    </row>
    <row r="266" spans="4:16">
      <c r="D266"/>
      <c r="E266"/>
      <c r="G266" s="69" t="s">
        <v>54</v>
      </c>
      <c r="I266"/>
      <c r="J266"/>
      <c r="K266"/>
      <c r="L266"/>
      <c r="M266"/>
      <c r="P266"/>
    </row>
    <row r="267" spans="4:16">
      <c r="D267"/>
      <c r="E267"/>
      <c r="G267" s="69" t="s">
        <v>61</v>
      </c>
      <c r="I267"/>
      <c r="J267"/>
      <c r="K267"/>
      <c r="L267"/>
      <c r="M267"/>
      <c r="P267"/>
    </row>
    <row r="268" spans="4:16">
      <c r="D268"/>
      <c r="E268"/>
      <c r="G268" s="69" t="s">
        <v>223</v>
      </c>
      <c r="I268"/>
      <c r="J268"/>
      <c r="K268"/>
      <c r="L268"/>
      <c r="M268"/>
      <c r="P268"/>
    </row>
    <row r="269" spans="4:16">
      <c r="D269"/>
      <c r="E269"/>
      <c r="G269" s="69" t="s">
        <v>326</v>
      </c>
      <c r="I269"/>
      <c r="J269"/>
      <c r="K269"/>
      <c r="L269"/>
      <c r="M269"/>
      <c r="P269"/>
    </row>
    <row r="270" spans="4:16">
      <c r="D270"/>
      <c r="E270"/>
      <c r="G270" s="69" t="s">
        <v>366</v>
      </c>
      <c r="I270"/>
      <c r="J270"/>
      <c r="K270"/>
      <c r="L270"/>
      <c r="M270"/>
      <c r="P270"/>
    </row>
    <row r="271" spans="4:16">
      <c r="D271"/>
      <c r="E271"/>
      <c r="G271" s="69" t="s">
        <v>298</v>
      </c>
      <c r="I271"/>
      <c r="J271"/>
      <c r="K271"/>
      <c r="L271"/>
      <c r="M271"/>
      <c r="P271"/>
    </row>
    <row r="272" spans="4:16">
      <c r="D272"/>
      <c r="E272"/>
      <c r="G272" s="69" t="s">
        <v>25</v>
      </c>
      <c r="I272"/>
      <c r="J272"/>
      <c r="K272"/>
      <c r="L272"/>
      <c r="M272"/>
      <c r="P272"/>
    </row>
    <row r="273" spans="4:16">
      <c r="D273"/>
      <c r="E273"/>
      <c r="G273" s="69" t="s">
        <v>224</v>
      </c>
      <c r="I273"/>
      <c r="J273"/>
      <c r="K273"/>
      <c r="L273"/>
      <c r="M273"/>
      <c r="P273"/>
    </row>
    <row r="274" spans="4:16">
      <c r="D274"/>
      <c r="E274"/>
      <c r="G274" s="69" t="s">
        <v>224</v>
      </c>
      <c r="I274"/>
      <c r="J274"/>
      <c r="K274"/>
      <c r="L274"/>
      <c r="M274"/>
      <c r="P274"/>
    </row>
    <row r="275" spans="4:16">
      <c r="D275"/>
      <c r="E275"/>
      <c r="G275" s="69" t="s">
        <v>371</v>
      </c>
      <c r="I275"/>
      <c r="J275"/>
      <c r="K275"/>
      <c r="L275"/>
      <c r="M275"/>
      <c r="P275"/>
    </row>
    <row r="276" spans="4:16">
      <c r="D276"/>
      <c r="E276"/>
      <c r="G276" s="69" t="s">
        <v>372</v>
      </c>
      <c r="I276"/>
      <c r="J276"/>
      <c r="K276"/>
      <c r="L276"/>
      <c r="M276"/>
      <c r="P276"/>
    </row>
    <row r="277" spans="4:16">
      <c r="D277"/>
      <c r="E277"/>
      <c r="G277" s="69" t="s">
        <v>282</v>
      </c>
      <c r="I277"/>
      <c r="J277"/>
      <c r="K277"/>
      <c r="L277"/>
      <c r="M277"/>
      <c r="P277"/>
    </row>
    <row r="278" spans="4:16">
      <c r="D278"/>
      <c r="E278"/>
      <c r="G278" s="69" t="s">
        <v>225</v>
      </c>
      <c r="I278"/>
      <c r="J278"/>
      <c r="K278"/>
      <c r="L278"/>
      <c r="M278"/>
      <c r="P278"/>
    </row>
    <row r="279" spans="4:16">
      <c r="D279"/>
      <c r="E279"/>
      <c r="G279" s="69" t="s">
        <v>57</v>
      </c>
      <c r="I279"/>
      <c r="J279"/>
      <c r="K279"/>
      <c r="L279"/>
      <c r="M279"/>
      <c r="P279"/>
    </row>
    <row r="280" spans="4:16">
      <c r="D280"/>
      <c r="E280"/>
      <c r="G280" s="69" t="s">
        <v>317</v>
      </c>
      <c r="I280"/>
      <c r="J280"/>
      <c r="K280"/>
      <c r="L280"/>
      <c r="M280"/>
      <c r="P280"/>
    </row>
    <row r="281" spans="4:16">
      <c r="D281"/>
      <c r="E281"/>
      <c r="G281" s="69" t="s">
        <v>363</v>
      </c>
      <c r="I281"/>
      <c r="J281"/>
      <c r="K281"/>
      <c r="L281"/>
      <c r="M281"/>
      <c r="P281"/>
    </row>
    <row r="282" spans="4:16">
      <c r="D282"/>
      <c r="E282"/>
      <c r="G282" s="69" t="s">
        <v>226</v>
      </c>
      <c r="I282"/>
      <c r="J282"/>
      <c r="K282"/>
      <c r="L282"/>
      <c r="M282"/>
      <c r="P282"/>
    </row>
    <row r="283" spans="4:16">
      <c r="D283"/>
      <c r="E283"/>
      <c r="G283" s="69" t="s">
        <v>62</v>
      </c>
      <c r="I283"/>
      <c r="J283"/>
      <c r="K283"/>
      <c r="L283"/>
      <c r="M283"/>
      <c r="P283"/>
    </row>
    <row r="284" spans="4:16">
      <c r="D284"/>
      <c r="E284"/>
      <c r="G284" s="69" t="s">
        <v>28</v>
      </c>
      <c r="I284"/>
      <c r="J284"/>
      <c r="K284"/>
      <c r="L284"/>
      <c r="M284"/>
      <c r="P284"/>
    </row>
    <row r="285" spans="4:16">
      <c r="D285"/>
      <c r="E285"/>
      <c r="G285" s="69" t="s">
        <v>227</v>
      </c>
      <c r="I285"/>
      <c r="J285"/>
      <c r="K285"/>
      <c r="L285"/>
      <c r="M285"/>
      <c r="P285"/>
    </row>
    <row r="286" spans="4:16">
      <c r="D286"/>
      <c r="E286"/>
      <c r="G286" s="69" t="s">
        <v>452</v>
      </c>
      <c r="I286"/>
      <c r="J286"/>
      <c r="K286"/>
      <c r="L286"/>
      <c r="M286"/>
      <c r="P286"/>
    </row>
    <row r="287" spans="4:16">
      <c r="D287"/>
      <c r="E287"/>
      <c r="G287" s="69" t="s">
        <v>34</v>
      </c>
      <c r="I287"/>
      <c r="J287"/>
      <c r="K287"/>
      <c r="L287"/>
      <c r="M287"/>
      <c r="P287"/>
    </row>
    <row r="288" spans="4:16">
      <c r="D288"/>
      <c r="E288"/>
      <c r="G288" s="69" t="s">
        <v>329</v>
      </c>
      <c r="I288"/>
      <c r="J288"/>
      <c r="K288"/>
      <c r="L288"/>
      <c r="M288"/>
      <c r="P288"/>
    </row>
    <row r="289" spans="4:16">
      <c r="D289"/>
      <c r="E289"/>
      <c r="G289" s="69" t="s">
        <v>228</v>
      </c>
      <c r="I289"/>
      <c r="J289"/>
      <c r="K289"/>
      <c r="L289"/>
      <c r="M289"/>
      <c r="P289"/>
    </row>
    <row r="290" spans="4:16">
      <c r="D290"/>
      <c r="E290"/>
      <c r="G290" s="69" t="s">
        <v>461</v>
      </c>
      <c r="I290"/>
      <c r="J290"/>
      <c r="K290"/>
      <c r="L290"/>
      <c r="M290"/>
      <c r="P290"/>
    </row>
    <row r="291" spans="4:16">
      <c r="D291"/>
      <c r="E291"/>
      <c r="G291" s="69" t="s">
        <v>229</v>
      </c>
      <c r="I291"/>
      <c r="J291"/>
      <c r="K291"/>
      <c r="L291"/>
      <c r="M291"/>
      <c r="P291"/>
    </row>
    <row r="292" spans="4:16">
      <c r="D292"/>
      <c r="E292"/>
      <c r="G292" s="69" t="s">
        <v>110</v>
      </c>
      <c r="I292"/>
      <c r="J292"/>
      <c r="K292"/>
      <c r="L292"/>
      <c r="M292"/>
      <c r="P292"/>
    </row>
    <row r="293" spans="4:16">
      <c r="D293"/>
      <c r="E293"/>
      <c r="G293" s="69" t="s">
        <v>346</v>
      </c>
      <c r="I293"/>
      <c r="J293"/>
      <c r="K293"/>
      <c r="L293"/>
      <c r="M293"/>
      <c r="P293"/>
    </row>
    <row r="294" spans="4:16">
      <c r="D294"/>
      <c r="E294"/>
      <c r="G294" s="69" t="s">
        <v>398</v>
      </c>
      <c r="I294"/>
      <c r="J294"/>
      <c r="K294"/>
      <c r="L294"/>
      <c r="M294"/>
      <c r="P294"/>
    </row>
    <row r="295" spans="4:16">
      <c r="D295"/>
      <c r="E295"/>
      <c r="G295" s="69" t="s">
        <v>347</v>
      </c>
      <c r="I295"/>
      <c r="J295"/>
      <c r="K295"/>
      <c r="L295"/>
      <c r="M295"/>
      <c r="P295"/>
    </row>
    <row r="296" spans="4:16">
      <c r="D296"/>
      <c r="E296"/>
      <c r="G296" s="69" t="s">
        <v>454</v>
      </c>
      <c r="I296"/>
      <c r="J296"/>
      <c r="K296"/>
      <c r="L296"/>
      <c r="M296"/>
      <c r="P296"/>
    </row>
    <row r="297" spans="4:16">
      <c r="D297"/>
      <c r="E297"/>
      <c r="G297" s="69" t="s">
        <v>455</v>
      </c>
      <c r="I297"/>
      <c r="J297"/>
      <c r="K297"/>
      <c r="L297"/>
      <c r="M297"/>
      <c r="P297"/>
    </row>
    <row r="298" spans="4:16">
      <c r="D298"/>
      <c r="E298"/>
      <c r="G298" s="69" t="s">
        <v>230</v>
      </c>
      <c r="I298"/>
      <c r="J298"/>
      <c r="K298"/>
      <c r="L298"/>
      <c r="M298"/>
      <c r="P298"/>
    </row>
    <row r="299" spans="4:16">
      <c r="D299"/>
      <c r="E299"/>
      <c r="G299" s="69" t="s">
        <v>458</v>
      </c>
      <c r="I299"/>
      <c r="J299"/>
      <c r="K299"/>
      <c r="L299"/>
      <c r="M299"/>
      <c r="P299"/>
    </row>
    <row r="300" spans="4:16">
      <c r="D300"/>
      <c r="E300"/>
      <c r="G300" s="69" t="s">
        <v>231</v>
      </c>
      <c r="I300"/>
      <c r="J300"/>
      <c r="K300"/>
      <c r="L300"/>
      <c r="M300"/>
      <c r="P300"/>
    </row>
    <row r="301" spans="4:16">
      <c r="D301"/>
      <c r="E301"/>
      <c r="G301" s="69" t="s">
        <v>232</v>
      </c>
      <c r="I301"/>
      <c r="J301"/>
      <c r="K301"/>
      <c r="L301"/>
      <c r="M301"/>
      <c r="P301"/>
    </row>
    <row r="302" spans="4:16">
      <c r="D302"/>
      <c r="E302"/>
      <c r="G302" s="69" t="s">
        <v>233</v>
      </c>
      <c r="I302"/>
      <c r="J302"/>
      <c r="K302"/>
      <c r="L302"/>
      <c r="M302"/>
      <c r="P302"/>
    </row>
    <row r="303" spans="4:16">
      <c r="D303"/>
      <c r="E303"/>
      <c r="G303" s="69" t="s">
        <v>234</v>
      </c>
      <c r="I303"/>
      <c r="J303"/>
      <c r="K303"/>
      <c r="L303"/>
      <c r="M303"/>
      <c r="P303"/>
    </row>
    <row r="304" spans="4:16">
      <c r="D304"/>
      <c r="E304"/>
      <c r="G304" s="69" t="s">
        <v>235</v>
      </c>
      <c r="I304"/>
      <c r="J304"/>
      <c r="K304"/>
      <c r="L304"/>
      <c r="M304"/>
      <c r="P304"/>
    </row>
    <row r="305" spans="4:16">
      <c r="D305"/>
      <c r="E305"/>
      <c r="G305" s="69" t="s">
        <v>236</v>
      </c>
      <c r="I305"/>
      <c r="J305"/>
      <c r="K305"/>
      <c r="L305"/>
      <c r="M305"/>
      <c r="P305"/>
    </row>
    <row r="306" spans="4:16">
      <c r="D306"/>
      <c r="E306"/>
      <c r="G306" s="69" t="s">
        <v>286</v>
      </c>
      <c r="I306"/>
      <c r="J306"/>
      <c r="K306"/>
      <c r="L306"/>
      <c r="M306"/>
      <c r="P306"/>
    </row>
    <row r="307" spans="4:16">
      <c r="D307"/>
      <c r="E307"/>
      <c r="G307" s="69" t="s">
        <v>237</v>
      </c>
      <c r="I307"/>
      <c r="J307"/>
      <c r="K307"/>
      <c r="L307"/>
      <c r="M307"/>
      <c r="P307"/>
    </row>
    <row r="308" spans="4:16">
      <c r="D308"/>
      <c r="E308"/>
      <c r="G308" s="69" t="s">
        <v>323</v>
      </c>
      <c r="I308"/>
      <c r="J308"/>
      <c r="K308"/>
      <c r="L308"/>
      <c r="M308"/>
      <c r="P308"/>
    </row>
    <row r="309" spans="4:16">
      <c r="D309"/>
      <c r="E309"/>
      <c r="G309" s="69" t="s">
        <v>238</v>
      </c>
      <c r="I309"/>
      <c r="J309"/>
      <c r="K309"/>
      <c r="L309"/>
      <c r="M309"/>
      <c r="P309"/>
    </row>
    <row r="310" spans="4:16">
      <c r="D310"/>
      <c r="E310"/>
      <c r="G310" s="69" t="s">
        <v>320</v>
      </c>
      <c r="I310"/>
      <c r="J310"/>
      <c r="K310"/>
      <c r="L310"/>
      <c r="M310"/>
      <c r="P310"/>
    </row>
    <row r="311" spans="4:16">
      <c r="D311"/>
      <c r="E311"/>
      <c r="G311" s="69" t="s">
        <v>324</v>
      </c>
      <c r="I311"/>
      <c r="J311"/>
      <c r="K311"/>
      <c r="L311"/>
      <c r="M311"/>
      <c r="P311"/>
    </row>
    <row r="312" spans="4:16">
      <c r="D312"/>
      <c r="E312"/>
      <c r="G312" s="69" t="s">
        <v>322</v>
      </c>
      <c r="I312"/>
      <c r="J312"/>
      <c r="K312"/>
      <c r="L312"/>
      <c r="M312"/>
      <c r="P312"/>
    </row>
    <row r="313" spans="4:16">
      <c r="D313"/>
      <c r="E313"/>
      <c r="G313" s="69" t="s">
        <v>321</v>
      </c>
      <c r="I313"/>
      <c r="J313"/>
      <c r="K313"/>
      <c r="L313"/>
      <c r="M313"/>
      <c r="P313"/>
    </row>
    <row r="314" spans="4:16">
      <c r="D314"/>
      <c r="E314"/>
      <c r="G314" s="69" t="s">
        <v>274</v>
      </c>
      <c r="I314"/>
      <c r="J314"/>
      <c r="K314"/>
      <c r="L314"/>
      <c r="M314"/>
      <c r="P314"/>
    </row>
    <row r="315" spans="4:16">
      <c r="D315"/>
      <c r="E315"/>
      <c r="G315" s="69" t="s">
        <v>390</v>
      </c>
      <c r="I315"/>
      <c r="J315"/>
      <c r="K315"/>
      <c r="L315"/>
      <c r="M315"/>
      <c r="P315"/>
    </row>
    <row r="316" spans="4:16">
      <c r="D316"/>
      <c r="E316"/>
      <c r="G316" s="69" t="s">
        <v>116</v>
      </c>
      <c r="I316"/>
      <c r="J316"/>
      <c r="K316"/>
      <c r="L316"/>
      <c r="M316"/>
      <c r="P316"/>
    </row>
    <row r="317" spans="4:16">
      <c r="D317"/>
      <c r="E317"/>
      <c r="G317" s="69" t="s">
        <v>239</v>
      </c>
      <c r="I317"/>
      <c r="J317"/>
      <c r="K317"/>
      <c r="L317"/>
      <c r="M317"/>
      <c r="P317"/>
    </row>
    <row r="318" spans="4:16">
      <c r="D318"/>
      <c r="E318"/>
      <c r="G318" s="69" t="s">
        <v>240</v>
      </c>
      <c r="I318"/>
      <c r="J318"/>
      <c r="K318"/>
      <c r="L318"/>
      <c r="M318"/>
      <c r="P318"/>
    </row>
    <row r="319" spans="4:16">
      <c r="D319"/>
      <c r="E319"/>
      <c r="G319" s="69" t="s">
        <v>241</v>
      </c>
      <c r="I319"/>
      <c r="J319"/>
      <c r="K319"/>
      <c r="L319"/>
      <c r="M319"/>
      <c r="P319"/>
    </row>
    <row r="320" spans="4:16">
      <c r="D320"/>
      <c r="E320"/>
      <c r="G320" s="69" t="s">
        <v>26</v>
      </c>
      <c r="I320"/>
      <c r="J320"/>
      <c r="K320"/>
      <c r="L320"/>
      <c r="M320"/>
      <c r="P320"/>
    </row>
    <row r="321" spans="4:16">
      <c r="D321"/>
      <c r="E321"/>
      <c r="G321" s="69" t="s">
        <v>71</v>
      </c>
      <c r="I321"/>
      <c r="J321"/>
      <c r="K321"/>
      <c r="L321"/>
      <c r="M321"/>
      <c r="P321"/>
    </row>
    <row r="322" spans="4:16">
      <c r="D322"/>
      <c r="E322"/>
      <c r="G322" s="69" t="s">
        <v>123</v>
      </c>
      <c r="I322"/>
      <c r="J322"/>
      <c r="K322"/>
      <c r="L322"/>
      <c r="M322"/>
      <c r="P322"/>
    </row>
    <row r="323" spans="4:16">
      <c r="D323"/>
      <c r="E323"/>
      <c r="G323" s="69" t="s">
        <v>42</v>
      </c>
      <c r="I323"/>
      <c r="J323"/>
      <c r="K323"/>
      <c r="L323"/>
      <c r="M323"/>
      <c r="P323"/>
    </row>
    <row r="324" spans="4:16">
      <c r="D324"/>
      <c r="E324"/>
      <c r="G324" s="69" t="s">
        <v>373</v>
      </c>
      <c r="I324"/>
      <c r="J324"/>
      <c r="K324"/>
      <c r="L324"/>
      <c r="M324"/>
      <c r="P324"/>
    </row>
    <row r="325" spans="4:16">
      <c r="D325"/>
      <c r="E325"/>
      <c r="G325" s="69" t="s">
        <v>43</v>
      </c>
      <c r="I325"/>
      <c r="J325"/>
      <c r="K325"/>
      <c r="L325"/>
      <c r="M325"/>
      <c r="P325"/>
    </row>
    <row r="326" spans="4:16">
      <c r="D326"/>
      <c r="E326"/>
      <c r="G326" s="69" t="s">
        <v>242</v>
      </c>
      <c r="I326"/>
      <c r="J326"/>
      <c r="K326"/>
      <c r="L326"/>
      <c r="M326"/>
      <c r="P326"/>
    </row>
    <row r="327" spans="4:16">
      <c r="D327"/>
      <c r="E327"/>
      <c r="G327" s="69" t="s">
        <v>393</v>
      </c>
      <c r="I327"/>
      <c r="J327"/>
      <c r="K327"/>
      <c r="L327"/>
      <c r="M327"/>
      <c r="P327"/>
    </row>
    <row r="328" spans="4:16">
      <c r="D328"/>
      <c r="E328"/>
      <c r="G328" s="69" t="s">
        <v>243</v>
      </c>
      <c r="I328"/>
      <c r="J328"/>
      <c r="K328"/>
      <c r="L328"/>
      <c r="M328"/>
      <c r="P328"/>
    </row>
    <row r="329" spans="4:16">
      <c r="D329"/>
      <c r="E329"/>
      <c r="G329" s="69" t="s">
        <v>473</v>
      </c>
      <c r="I329"/>
      <c r="J329"/>
      <c r="K329"/>
      <c r="L329"/>
      <c r="M329"/>
      <c r="P329"/>
    </row>
    <row r="330" spans="4:16">
      <c r="D330"/>
      <c r="E330"/>
      <c r="G330" s="69" t="s">
        <v>466</v>
      </c>
      <c r="I330"/>
      <c r="J330"/>
      <c r="K330"/>
      <c r="L330"/>
      <c r="M330"/>
      <c r="P330"/>
    </row>
    <row r="331" spans="4:16">
      <c r="D331"/>
      <c r="E331"/>
      <c r="G331" s="69" t="s">
        <v>403</v>
      </c>
      <c r="I331"/>
      <c r="J331"/>
      <c r="K331"/>
      <c r="L331"/>
      <c r="M331"/>
      <c r="P331"/>
    </row>
    <row r="332" spans="4:16">
      <c r="D332"/>
      <c r="E332"/>
      <c r="G332" s="69" t="s">
        <v>350</v>
      </c>
      <c r="I332"/>
      <c r="J332"/>
      <c r="K332"/>
      <c r="L332"/>
      <c r="M332"/>
      <c r="P332"/>
    </row>
    <row r="333" spans="4:16">
      <c r="D333"/>
      <c r="E333"/>
      <c r="G333" s="69" t="s">
        <v>45</v>
      </c>
      <c r="I333"/>
      <c r="J333"/>
      <c r="K333"/>
      <c r="L333"/>
      <c r="M333"/>
      <c r="P333"/>
    </row>
    <row r="334" spans="4:16">
      <c r="D334"/>
      <c r="E334"/>
      <c r="G334" s="69" t="s">
        <v>244</v>
      </c>
      <c r="I334"/>
      <c r="J334"/>
      <c r="K334"/>
      <c r="L334"/>
      <c r="M334"/>
      <c r="P334"/>
    </row>
    <row r="335" spans="4:16">
      <c r="D335"/>
      <c r="E335"/>
      <c r="G335" s="69" t="s">
        <v>497</v>
      </c>
      <c r="I335"/>
      <c r="J335"/>
      <c r="K335"/>
      <c r="L335"/>
      <c r="M335"/>
      <c r="P335"/>
    </row>
    <row r="336" spans="4:16">
      <c r="D336"/>
      <c r="E336"/>
      <c r="G336" s="69" t="s">
        <v>245</v>
      </c>
      <c r="I336"/>
      <c r="J336"/>
      <c r="K336"/>
      <c r="L336"/>
      <c r="M336"/>
      <c r="P336"/>
    </row>
    <row r="337" spans="4:16">
      <c r="D337"/>
      <c r="E337"/>
      <c r="G337" s="69" t="s">
        <v>246</v>
      </c>
      <c r="I337"/>
      <c r="J337"/>
      <c r="K337"/>
      <c r="L337"/>
      <c r="M337"/>
      <c r="P337"/>
    </row>
    <row r="338" spans="4:16">
      <c r="D338"/>
      <c r="E338"/>
      <c r="G338" s="69" t="s">
        <v>463</v>
      </c>
      <c r="I338"/>
      <c r="J338"/>
      <c r="K338"/>
      <c r="L338"/>
      <c r="M338"/>
      <c r="P338"/>
    </row>
    <row r="339" spans="4:16">
      <c r="D339"/>
      <c r="E339"/>
      <c r="G339" s="69" t="s">
        <v>247</v>
      </c>
      <c r="I339"/>
      <c r="J339"/>
      <c r="K339"/>
      <c r="L339"/>
      <c r="M339"/>
      <c r="P339"/>
    </row>
    <row r="340" spans="4:16">
      <c r="D340"/>
      <c r="E340"/>
      <c r="G340" s="69" t="s">
        <v>375</v>
      </c>
      <c r="I340"/>
      <c r="J340"/>
      <c r="K340"/>
      <c r="L340"/>
      <c r="M340"/>
      <c r="P340"/>
    </row>
    <row r="341" spans="4:16">
      <c r="D341"/>
      <c r="E341"/>
      <c r="G341" s="69" t="s">
        <v>122</v>
      </c>
      <c r="I341"/>
      <c r="J341"/>
      <c r="K341"/>
      <c r="L341"/>
      <c r="M341"/>
      <c r="P341"/>
    </row>
    <row r="342" spans="4:16">
      <c r="D342"/>
      <c r="E342"/>
      <c r="G342" s="69" t="s">
        <v>450</v>
      </c>
      <c r="I342"/>
      <c r="J342"/>
      <c r="K342"/>
      <c r="L342"/>
      <c r="M342"/>
      <c r="P342"/>
    </row>
    <row r="343" spans="4:16">
      <c r="D343"/>
      <c r="E343"/>
      <c r="G343" s="69" t="s">
        <v>362</v>
      </c>
      <c r="I343"/>
      <c r="J343"/>
      <c r="K343"/>
      <c r="L343"/>
      <c r="M343"/>
      <c r="P343"/>
    </row>
    <row r="344" spans="4:16">
      <c r="D344"/>
      <c r="E344"/>
      <c r="G344" s="69" t="s">
        <v>359</v>
      </c>
      <c r="I344"/>
      <c r="J344"/>
      <c r="K344"/>
      <c r="L344"/>
      <c r="M344"/>
      <c r="P344"/>
    </row>
    <row r="345" spans="4:16">
      <c r="D345"/>
      <c r="E345"/>
      <c r="G345" s="69" t="s">
        <v>248</v>
      </c>
      <c r="I345"/>
      <c r="J345"/>
      <c r="K345"/>
      <c r="L345"/>
      <c r="M345"/>
      <c r="P345"/>
    </row>
    <row r="346" spans="4:16">
      <c r="D346"/>
      <c r="E346"/>
      <c r="G346" s="69" t="s">
        <v>249</v>
      </c>
      <c r="I346"/>
      <c r="J346"/>
      <c r="K346"/>
      <c r="L346"/>
      <c r="M346"/>
      <c r="P346"/>
    </row>
    <row r="347" spans="4:16">
      <c r="D347"/>
      <c r="E347"/>
      <c r="G347" s="69" t="s">
        <v>250</v>
      </c>
      <c r="I347"/>
      <c r="J347"/>
      <c r="K347"/>
      <c r="L347"/>
      <c r="M347"/>
      <c r="P347"/>
    </row>
    <row r="348" spans="4:16">
      <c r="D348"/>
      <c r="E348"/>
      <c r="G348" s="69" t="s">
        <v>251</v>
      </c>
      <c r="I348"/>
      <c r="J348"/>
      <c r="K348"/>
      <c r="L348"/>
      <c r="M348"/>
      <c r="P348"/>
    </row>
    <row r="349" spans="4:16">
      <c r="D349"/>
      <c r="E349"/>
      <c r="G349" s="69" t="s">
        <v>252</v>
      </c>
      <c r="I349"/>
      <c r="J349"/>
      <c r="K349"/>
      <c r="L349"/>
      <c r="M349"/>
      <c r="P349"/>
    </row>
    <row r="350" spans="4:16">
      <c r="D350"/>
      <c r="E350"/>
      <c r="G350" s="69" t="s">
        <v>253</v>
      </c>
      <c r="I350"/>
      <c r="J350"/>
      <c r="K350"/>
      <c r="L350"/>
      <c r="M350"/>
      <c r="P350"/>
    </row>
    <row r="351" spans="4:16">
      <c r="D351"/>
      <c r="E351"/>
      <c r="G351" s="69" t="s">
        <v>254</v>
      </c>
      <c r="I351"/>
      <c r="J351"/>
      <c r="K351"/>
      <c r="L351"/>
      <c r="M351"/>
      <c r="P351"/>
    </row>
    <row r="352" spans="4:16">
      <c r="D352"/>
      <c r="E352"/>
      <c r="G352" s="69" t="s">
        <v>255</v>
      </c>
      <c r="I352"/>
      <c r="J352"/>
      <c r="K352"/>
      <c r="L352"/>
      <c r="M352"/>
      <c r="P352"/>
    </row>
    <row r="353" spans="4:16">
      <c r="D353"/>
      <c r="E353"/>
      <c r="G353" s="69" t="s">
        <v>256</v>
      </c>
      <c r="I353"/>
      <c r="J353"/>
      <c r="K353"/>
      <c r="L353"/>
      <c r="M353"/>
      <c r="P353"/>
    </row>
    <row r="354" spans="4:16">
      <c r="D354"/>
      <c r="E354"/>
      <c r="G354" s="69" t="s">
        <v>257</v>
      </c>
      <c r="I354"/>
      <c r="J354"/>
      <c r="K354"/>
      <c r="L354"/>
      <c r="M354"/>
      <c r="P354"/>
    </row>
    <row r="355" spans="4:16">
      <c r="D355"/>
      <c r="E355"/>
      <c r="G355" s="69" t="s">
        <v>258</v>
      </c>
      <c r="I355"/>
      <c r="J355"/>
      <c r="K355"/>
      <c r="L355"/>
      <c r="M355"/>
      <c r="P355"/>
    </row>
    <row r="356" spans="4:16">
      <c r="D356"/>
      <c r="E356"/>
      <c r="G356" s="69" t="s">
        <v>259</v>
      </c>
      <c r="I356"/>
      <c r="J356"/>
      <c r="K356"/>
      <c r="L356"/>
      <c r="M356"/>
      <c r="P356"/>
    </row>
    <row r="357" spans="4:16">
      <c r="D357"/>
      <c r="E357"/>
      <c r="G357" s="69" t="s">
        <v>392</v>
      </c>
      <c r="I357"/>
      <c r="J357"/>
      <c r="K357"/>
      <c r="L357"/>
      <c r="M357"/>
      <c r="P357"/>
    </row>
    <row r="358" spans="4:16">
      <c r="D358"/>
      <c r="E358"/>
      <c r="G358" s="69" t="s">
        <v>260</v>
      </c>
      <c r="I358"/>
      <c r="J358"/>
      <c r="K358"/>
      <c r="L358"/>
      <c r="M358"/>
      <c r="P358"/>
    </row>
    <row r="359" spans="4:16">
      <c r="D359"/>
      <c r="E359"/>
      <c r="G359" s="69" t="s">
        <v>402</v>
      </c>
      <c r="I359"/>
      <c r="J359"/>
      <c r="K359"/>
      <c r="L359"/>
      <c r="M359"/>
      <c r="P359"/>
    </row>
    <row r="360" spans="4:16">
      <c r="D360"/>
      <c r="E360"/>
      <c r="G360" s="69" t="s">
        <v>305</v>
      </c>
      <c r="I360"/>
      <c r="J360"/>
      <c r="K360"/>
      <c r="L360"/>
      <c r="M360"/>
      <c r="P360"/>
    </row>
    <row r="361" spans="4:16">
      <c r="D361"/>
      <c r="E361"/>
      <c r="G361" s="69" t="s">
        <v>355</v>
      </c>
      <c r="I361"/>
      <c r="J361"/>
      <c r="K361"/>
      <c r="L361"/>
      <c r="M361"/>
      <c r="P361"/>
    </row>
    <row r="362" spans="4:16">
      <c r="D362"/>
      <c r="E362"/>
      <c r="G362" s="69" t="s">
        <v>301</v>
      </c>
      <c r="I362"/>
      <c r="J362"/>
      <c r="K362"/>
      <c r="L362"/>
      <c r="M362"/>
      <c r="P362"/>
    </row>
    <row r="363" spans="4:16">
      <c r="D363"/>
      <c r="E363"/>
      <c r="G363" s="69" t="s">
        <v>261</v>
      </c>
      <c r="I363"/>
      <c r="J363"/>
      <c r="K363"/>
      <c r="L363"/>
      <c r="M363"/>
      <c r="P363"/>
    </row>
    <row r="364" spans="4:16">
      <c r="D364"/>
      <c r="E364"/>
      <c r="G364" s="69" t="s">
        <v>262</v>
      </c>
      <c r="I364"/>
      <c r="J364"/>
      <c r="K364"/>
      <c r="L364"/>
      <c r="M364"/>
      <c r="P364"/>
    </row>
    <row r="365" spans="4:16">
      <c r="D365"/>
      <c r="E365"/>
      <c r="G365" s="69" t="s">
        <v>40</v>
      </c>
      <c r="I365"/>
      <c r="J365"/>
      <c r="K365"/>
      <c r="L365"/>
      <c r="M365"/>
      <c r="P365"/>
    </row>
    <row r="366" spans="4:16">
      <c r="D366"/>
      <c r="E366"/>
      <c r="G366" s="69" t="s">
        <v>39</v>
      </c>
      <c r="I366"/>
      <c r="J366"/>
      <c r="K366"/>
      <c r="L366"/>
      <c r="M366"/>
      <c r="P366"/>
    </row>
    <row r="367" spans="4:16">
      <c r="D367"/>
      <c r="E367"/>
      <c r="G367" s="69" t="s">
        <v>356</v>
      </c>
      <c r="I367"/>
      <c r="J367"/>
      <c r="K367"/>
      <c r="L367"/>
      <c r="M367"/>
      <c r="P367"/>
    </row>
    <row r="368" spans="4:16">
      <c r="D368"/>
      <c r="E368"/>
      <c r="G368" s="69" t="s">
        <v>41</v>
      </c>
      <c r="I368"/>
      <c r="J368"/>
      <c r="K368"/>
      <c r="L368"/>
      <c r="M368"/>
      <c r="P368"/>
    </row>
    <row r="369" spans="4:16">
      <c r="D369"/>
      <c r="E369"/>
      <c r="G369" s="69" t="s">
        <v>263</v>
      </c>
      <c r="I369"/>
      <c r="J369"/>
      <c r="K369"/>
      <c r="L369"/>
      <c r="M369"/>
      <c r="P369"/>
    </row>
    <row r="370" spans="4:16">
      <c r="D370"/>
      <c r="E370"/>
      <c r="G370" s="69" t="s">
        <v>264</v>
      </c>
      <c r="I370"/>
      <c r="J370"/>
      <c r="K370"/>
      <c r="L370"/>
      <c r="M370"/>
      <c r="P370"/>
    </row>
    <row r="371" spans="4:16">
      <c r="D371"/>
      <c r="E371"/>
      <c r="G371" s="69" t="s">
        <v>265</v>
      </c>
      <c r="I371"/>
      <c r="J371"/>
      <c r="K371"/>
      <c r="L371"/>
      <c r="M371"/>
      <c r="P371"/>
    </row>
    <row r="372" spans="4:16">
      <c r="D372"/>
      <c r="E372"/>
      <c r="G372" s="69" t="s">
        <v>498</v>
      </c>
      <c r="I372"/>
      <c r="J372"/>
      <c r="K372"/>
      <c r="L372"/>
      <c r="M372"/>
      <c r="P372"/>
    </row>
    <row r="373" spans="4:16">
      <c r="D373"/>
      <c r="E373"/>
      <c r="G373" s="69" t="s">
        <v>48</v>
      </c>
      <c r="I373"/>
      <c r="J373"/>
      <c r="K373"/>
      <c r="L373"/>
      <c r="M373"/>
      <c r="P373"/>
    </row>
    <row r="374" spans="4:16">
      <c r="D374"/>
      <c r="E374"/>
      <c r="G374" s="69" t="s">
        <v>266</v>
      </c>
      <c r="I374"/>
      <c r="J374"/>
      <c r="K374"/>
      <c r="L374"/>
      <c r="M374"/>
      <c r="P374"/>
    </row>
    <row r="375" spans="4:16">
      <c r="D375"/>
      <c r="E375"/>
      <c r="G375" s="69" t="s">
        <v>358</v>
      </c>
      <c r="I375"/>
      <c r="J375"/>
      <c r="K375"/>
      <c r="L375"/>
      <c r="M375"/>
      <c r="P375"/>
    </row>
    <row r="376" spans="4:16">
      <c r="D376"/>
      <c r="E376"/>
      <c r="G376" s="69" t="s">
        <v>267</v>
      </c>
      <c r="I376"/>
      <c r="J376"/>
      <c r="K376"/>
      <c r="L376"/>
      <c r="M376"/>
      <c r="P376"/>
    </row>
    <row r="377" spans="4:16">
      <c r="D377"/>
      <c r="E377"/>
      <c r="G377" s="69" t="s">
        <v>370</v>
      </c>
      <c r="I377"/>
      <c r="J377"/>
      <c r="K377"/>
      <c r="L377"/>
      <c r="M377"/>
      <c r="P377"/>
    </row>
    <row r="378" spans="4:16">
      <c r="D378"/>
      <c r="E378"/>
      <c r="G378" s="69" t="s">
        <v>495</v>
      </c>
      <c r="I378"/>
      <c r="J378"/>
      <c r="K378"/>
      <c r="L378"/>
      <c r="M378"/>
      <c r="P378"/>
    </row>
    <row r="379" spans="4:16">
      <c r="D379"/>
      <c r="E379"/>
      <c r="G379" s="69" t="s">
        <v>268</v>
      </c>
      <c r="I379"/>
      <c r="J379"/>
      <c r="K379"/>
      <c r="L379"/>
      <c r="M379"/>
      <c r="P379"/>
    </row>
    <row r="380" spans="4:16">
      <c r="D380"/>
      <c r="E380"/>
      <c r="G380" s="69" t="s">
        <v>367</v>
      </c>
      <c r="I380"/>
      <c r="J380"/>
      <c r="K380"/>
      <c r="L380"/>
      <c r="M380"/>
      <c r="P380"/>
    </row>
    <row r="381" spans="4:16">
      <c r="D381"/>
      <c r="E381"/>
      <c r="G381" s="69" t="s">
        <v>285</v>
      </c>
      <c r="I381"/>
      <c r="J381"/>
      <c r="K381"/>
      <c r="L381"/>
      <c r="M381"/>
      <c r="P381"/>
    </row>
    <row r="382" spans="4:16">
      <c r="D382"/>
      <c r="E382"/>
      <c r="G382" s="69" t="s">
        <v>453</v>
      </c>
      <c r="I382"/>
      <c r="J382"/>
      <c r="K382"/>
      <c r="L382"/>
      <c r="M382"/>
      <c r="P382"/>
    </row>
    <row r="383" spans="4:16">
      <c r="D383"/>
      <c r="E383"/>
      <c r="G383" s="69" t="s">
        <v>124</v>
      </c>
      <c r="I383"/>
      <c r="J383"/>
      <c r="K383"/>
      <c r="L383"/>
      <c r="M383"/>
      <c r="P383"/>
    </row>
    <row r="384" spans="4:16">
      <c r="D384"/>
      <c r="E384"/>
      <c r="G384" s="69" t="s">
        <v>341</v>
      </c>
      <c r="I384"/>
      <c r="J384"/>
      <c r="K384"/>
      <c r="L384"/>
      <c r="M384"/>
      <c r="P384"/>
    </row>
    <row r="385" spans="4:16">
      <c r="D385"/>
      <c r="E385"/>
      <c r="G385" s="69" t="s">
        <v>72</v>
      </c>
      <c r="I385"/>
      <c r="J385"/>
      <c r="K385"/>
      <c r="L385"/>
      <c r="M385"/>
      <c r="P385"/>
    </row>
    <row r="386" spans="4:16">
      <c r="D386"/>
      <c r="E386"/>
      <c r="G386" s="69" t="s">
        <v>128</v>
      </c>
      <c r="I386"/>
      <c r="J386"/>
      <c r="K386"/>
      <c r="L386"/>
      <c r="M386"/>
      <c r="P386"/>
    </row>
    <row r="387" spans="4:16">
      <c r="D387"/>
      <c r="E387"/>
      <c r="G387" s="69" t="s">
        <v>269</v>
      </c>
      <c r="I387"/>
      <c r="J387"/>
      <c r="K387"/>
      <c r="L387"/>
      <c r="M387"/>
      <c r="P387"/>
    </row>
    <row r="388" spans="4:16">
      <c r="D388"/>
      <c r="E388"/>
      <c r="G388" s="69" t="s">
        <v>404</v>
      </c>
      <c r="I388"/>
      <c r="J388"/>
      <c r="K388"/>
      <c r="L388"/>
      <c r="M388"/>
      <c r="P388"/>
    </row>
    <row r="389" spans="4:16">
      <c r="D389"/>
      <c r="E389"/>
      <c r="G389" s="69" t="s">
        <v>127</v>
      </c>
      <c r="I389"/>
      <c r="J389"/>
      <c r="K389"/>
      <c r="L389"/>
      <c r="M389"/>
      <c r="P389"/>
    </row>
    <row r="390" spans="4:16">
      <c r="D390"/>
      <c r="E390"/>
      <c r="G390" s="69" t="s">
        <v>270</v>
      </c>
      <c r="I390"/>
      <c r="J390"/>
      <c r="K390"/>
      <c r="L390"/>
      <c r="M390"/>
      <c r="P390"/>
    </row>
    <row r="391" spans="4:16">
      <c r="D391"/>
      <c r="E391"/>
      <c r="G391" s="69" t="s">
        <v>125</v>
      </c>
      <c r="I391"/>
      <c r="J391"/>
      <c r="K391"/>
      <c r="L391"/>
      <c r="M391"/>
      <c r="P391"/>
    </row>
    <row r="392" spans="4:16">
      <c r="G392" s="69" t="s">
        <v>400</v>
      </c>
    </row>
    <row r="393" spans="4:16">
      <c r="G393" s="69" t="s">
        <v>109</v>
      </c>
    </row>
    <row r="394" spans="4:16">
      <c r="G394" s="70" t="s">
        <v>117</v>
      </c>
    </row>
    <row r="395" spans="4:16">
      <c r="G395" s="69" t="s">
        <v>352</v>
      </c>
    </row>
    <row r="396" spans="4:16">
      <c r="G396" s="69" t="s">
        <v>330</v>
      </c>
    </row>
    <row r="397" spans="4:16">
      <c r="G397" s="69" t="s">
        <v>630</v>
      </c>
    </row>
    <row r="398" spans="4:16">
      <c r="G398" s="69" t="s">
        <v>271</v>
      </c>
    </row>
    <row r="399" spans="4:16">
      <c r="G399" s="100" t="s">
        <v>676</v>
      </c>
    </row>
    <row r="400" spans="4:16">
      <c r="G400" s="100" t="s">
        <v>633</v>
      </c>
    </row>
    <row r="401" spans="7:7">
      <c r="G401" s="100" t="s">
        <v>602</v>
      </c>
    </row>
    <row r="402" spans="7:7">
      <c r="G402" s="100" t="s">
        <v>623</v>
      </c>
    </row>
    <row r="403" spans="7:7">
      <c r="G403" s="100" t="s">
        <v>622</v>
      </c>
    </row>
    <row r="404" spans="7:7">
      <c r="G404" s="100" t="s">
        <v>392</v>
      </c>
    </row>
    <row r="405" spans="7:7">
      <c r="G405" s="100" t="s">
        <v>621</v>
      </c>
    </row>
    <row r="406" spans="7:7">
      <c r="G406" s="100" t="s">
        <v>641</v>
      </c>
    </row>
    <row r="407" spans="7:7">
      <c r="G407" s="69" t="s">
        <v>337</v>
      </c>
    </row>
  </sheetData>
  <autoFilter ref="C5:L361">
    <filterColumn colId="1" showButton="0"/>
    <filterColumn colId="2" showButton="0"/>
    <filterColumn colId="5"/>
  </autoFilter>
  <sortState ref="I57:I103">
    <sortCondition ref="I57"/>
  </sortState>
  <mergeCells count="1">
    <mergeCell ref="D5:F5"/>
  </mergeCells>
  <conditionalFormatting sqref="U6:U56">
    <cfRule type="cellIs" dxfId="238" priority="16" stopIfTrue="1" operator="equal">
      <formula>"Extra Plano"</formula>
    </cfRule>
  </conditionalFormatting>
  <conditionalFormatting sqref="T6:T56">
    <cfRule type="cellIs" dxfId="237" priority="15" stopIfTrue="1" operator="equal">
      <formula>"Alterada"</formula>
    </cfRule>
  </conditionalFormatting>
  <conditionalFormatting sqref="P6:P56">
    <cfRule type="cellIs" dxfId="236" priority="12" stopIfTrue="1" operator="equal">
      <formula>"Inserir o motivo"</formula>
    </cfRule>
    <cfRule type="cellIs" dxfId="235" priority="13" stopIfTrue="1" operator="equal">
      <formula>"situação a alterar"</formula>
    </cfRule>
    <cfRule type="cellIs" dxfId="234" priority="14" stopIfTrue="1" operator="equal">
      <formula>"sem data marcada"</formula>
    </cfRule>
  </conditionalFormatting>
  <conditionalFormatting sqref="O6:O56">
    <cfRule type="cellIs" dxfId="233" priority="9" stopIfTrue="1" operator="equal">
      <formula>"Cancelada"</formula>
    </cfRule>
    <cfRule type="cellIs" dxfId="232" priority="10" stopIfTrue="1" operator="equal">
      <formula>"Por definir"</formula>
    </cfRule>
    <cfRule type="cellIs" dxfId="231" priority="11" stopIfTrue="1" operator="equal">
      <formula>"Alterada"</formula>
    </cfRule>
  </conditionalFormatting>
  <conditionalFormatting sqref="N6:N56">
    <cfRule type="cellIs" dxfId="230" priority="7" stopIfTrue="1" operator="equal">
      <formula>"Extra Plano"</formula>
    </cfRule>
    <cfRule type="cellIs" dxfId="229" priority="8" stopIfTrue="1" operator="equal">
      <formula>"do mês anterior"</formula>
    </cfRule>
  </conditionalFormatting>
  <conditionalFormatting sqref="E6:E56">
    <cfRule type="cellIs" dxfId="228" priority="6" stopIfTrue="1" operator="greaterThan">
      <formula>0</formula>
    </cfRule>
  </conditionalFormatting>
  <conditionalFormatting sqref="D6:D56">
    <cfRule type="cellIs" dxfId="227" priority="5" stopIfTrue="1" operator="equal">
      <formula>"T"</formula>
    </cfRule>
  </conditionalFormatting>
  <conditionalFormatting sqref="F6:F56">
    <cfRule type="cellIs" dxfId="226" priority="2" stopIfTrue="1" operator="equal">
      <formula>"sábado"</formula>
    </cfRule>
    <cfRule type="cellIs" dxfId="225" priority="3" stopIfTrue="1" operator="equal">
      <formula>"domingo"</formula>
    </cfRule>
    <cfRule type="cellIs" dxfId="224" priority="4" stopIfTrue="1" operator="equal">
      <formula>"Todo o mês"</formula>
    </cfRule>
  </conditionalFormatting>
  <conditionalFormatting sqref="A6:A56">
    <cfRule type="cellIs" dxfId="223" priority="1" stopIfTrue="1" operator="equal">
      <formula>0</formula>
    </cfRule>
  </conditionalFormatting>
  <dataValidations count="19">
    <dataValidation type="list" allowBlank="1" showInputMessage="1" showErrorMessage="1" sqref="G350">
      <formula1>$D$291:$D$383</formula1>
    </dataValidation>
    <dataValidation allowBlank="1" showInputMessage="1" sqref="R983051:R983096 R917515:R917560 R65547:R65592 R131083:R131128 R196619:R196664 R262155:R262200 R327691:R327736 R393227:R393272 R458763:R458808 R524299:R524344 R589835:R589880 R655371:R655416 R720907:R720952 R786443:R786488 R851979:R852024 R6:R56"/>
    <dataValidation type="list" allowBlank="1" showInputMessage="1" sqref="Q983051:Q983096 Q851979:Q852024 Q786443:Q786488 Q720907:Q720952 Q655371:Q655416 Q589835:Q589880 Q524299:Q524344 Q458763:Q458808 Q393227:Q393272 Q327691:Q327736 Q262155:Q262200 Q196619:Q196664 Q131083:Q131128 Q65547:Q65592 Q917515:Q917560">
      <formula1>#REF!</formula1>
    </dataValidation>
    <dataValidation type="list" allowBlank="1" showInputMessage="1" sqref="P56">
      <formula1>$P$58:$P$63</formula1>
    </dataValidation>
    <dataValidation type="list" allowBlank="1" showInputMessage="1" sqref="N56">
      <formula1>$N$58:$N$60</formula1>
    </dataValidation>
    <dataValidation type="list" errorStyle="warning" showInputMessage="1" sqref="B56:C56">
      <formula1>$B$58:$B$62</formula1>
    </dataValidation>
    <dataValidation type="list" allowBlank="1" showInputMessage="1" showErrorMessage="1" sqref="O6:O56">
      <formula1>$O$58:$O$62</formula1>
    </dataValidation>
    <dataValidation type="list" allowBlank="1" showInputMessage="1" showErrorMessage="1" sqref="H6:H56">
      <formula1>$H$58:$H$67</formula1>
    </dataValidation>
    <dataValidation type="list" allowBlank="1" showInputMessage="1" showErrorMessage="1" sqref="D6:D56">
      <formula1>$D$58:$D$89</formula1>
    </dataValidation>
    <dataValidation type="list" allowBlank="1" showInputMessage="1" showErrorMessage="1" sqref="F6:F56">
      <formula1>$F$58:$F$65</formula1>
    </dataValidation>
    <dataValidation type="list" allowBlank="1" showInputMessage="1" showErrorMessage="1" sqref="E6:E56">
      <formula1>$E$58:$E$89</formula1>
    </dataValidation>
    <dataValidation type="list" allowBlank="1" showInputMessage="1" showErrorMessage="1" sqref="C6:C55">
      <formula1>$C$58:$C$68</formula1>
    </dataValidation>
    <dataValidation type="list" allowBlank="1" showInputMessage="1" showErrorMessage="1" sqref="K6:K55">
      <formula1>$K$58:$K$64</formula1>
    </dataValidation>
    <dataValidation type="list" allowBlank="1" showInputMessage="1" showErrorMessage="1" sqref="N6:N55">
      <formula1>$N$58:$N$60</formula1>
    </dataValidation>
    <dataValidation type="list" allowBlank="1" showInputMessage="1" showErrorMessage="1" sqref="P6:P55">
      <formula1>$P$58:$P$63</formula1>
    </dataValidation>
    <dataValidation type="list" errorStyle="warning" showInputMessage="1" sqref="B6:B55">
      <formula1>#REF!</formula1>
    </dataValidation>
    <dataValidation type="list" allowBlank="1" showInputMessage="1" sqref="Q6:Q56">
      <formula1>$Q$58:$Q$59</formula1>
    </dataValidation>
    <dataValidation type="list" allowBlank="1" showInputMessage="1" showErrorMessage="1" sqref="I6:I56">
      <formula1>$I$58:$I$104</formula1>
    </dataValidation>
    <dataValidation type="list" allowBlank="1" showInputMessage="1" showErrorMessage="1" sqref="G6:G56">
      <formula1>$G$58:$G$407</formula1>
    </dataValidation>
  </dataValidations>
  <pageMargins left="0.39" right="0.23622047244094491" top="0.47244094488188981" bottom="0.31496062992125984" header="0" footer="0"/>
  <pageSetup paperSize="9" scale="95" orientation="landscape" r:id="rId1"/>
  <headerFooter alignWithMargins="0">
    <oddFooter>&amp;R&amp;"Arial,Itálico"&amp;8&amp;P/&amp;N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46"/>
    <pageSetUpPr fitToPage="1"/>
  </sheetPr>
  <dimension ref="A2:U389"/>
  <sheetViews>
    <sheetView showGridLines="0" zoomScale="90" zoomScaleNormal="90" workbookViewId="0">
      <pane ySplit="5" topLeftCell="A34" activePane="bottomLeft" state="frozen"/>
      <selection activeCell="B4" sqref="B4:H4"/>
      <selection pane="bottomLeft" activeCell="B4" sqref="B4:H4"/>
    </sheetView>
  </sheetViews>
  <sheetFormatPr defaultRowHeight="12.75"/>
  <cols>
    <col min="1" max="1" width="6.7109375" customWidth="1"/>
    <col min="2" max="2" width="30.7109375" customWidth="1"/>
    <col min="3" max="3" width="12.5703125" hidden="1" customWidth="1"/>
    <col min="4" max="4" width="2.7109375" style="20" customWidth="1"/>
    <col min="5" max="5" width="4.7109375" style="16" customWidth="1"/>
    <col min="6" max="6" width="10.7109375" customWidth="1"/>
    <col min="7" max="7" width="58.7109375" customWidth="1"/>
    <col min="8" max="8" width="10.7109375" customWidth="1"/>
    <col min="9" max="9" width="10.42578125" style="34" customWidth="1"/>
    <col min="10" max="10" width="17.85546875" style="34" hidden="1" customWidth="1"/>
    <col min="11" max="11" width="13.5703125" style="34" hidden="1" customWidth="1"/>
    <col min="12" max="12" width="10.7109375" style="34" hidden="1" customWidth="1"/>
    <col min="13" max="13" width="8.7109375" style="25" customWidth="1"/>
    <col min="14" max="14" width="12.7109375" customWidth="1"/>
    <col min="15" max="15" width="9.7109375" customWidth="1"/>
    <col min="16" max="16" width="20.7109375" style="8" customWidth="1"/>
    <col min="17" max="17" width="18.7109375" customWidth="1"/>
    <col min="18" max="18" width="10.7109375" customWidth="1"/>
    <col min="19" max="19" width="4.42578125" customWidth="1"/>
    <col min="20" max="21" width="15.7109375" hidden="1" customWidth="1"/>
  </cols>
  <sheetData>
    <row r="2" spans="1:21" ht="15">
      <c r="D2" s="74" t="s">
        <v>511</v>
      </c>
      <c r="H2" s="6"/>
      <c r="L2" s="54"/>
      <c r="N2" s="6"/>
      <c r="O2" s="1"/>
      <c r="P2" s="99" t="s">
        <v>137</v>
      </c>
    </row>
    <row r="3" spans="1:21" ht="15">
      <c r="D3" s="98" t="s">
        <v>509</v>
      </c>
      <c r="H3" s="6"/>
      <c r="L3" s="54"/>
      <c r="N3" s="6"/>
      <c r="O3" s="1"/>
    </row>
    <row r="5" spans="1:21" s="5" customFormat="1" ht="24.95" customHeight="1">
      <c r="A5" s="28" t="s">
        <v>134</v>
      </c>
      <c r="B5" s="28" t="s">
        <v>132</v>
      </c>
      <c r="C5" s="10" t="s">
        <v>135</v>
      </c>
      <c r="D5" s="132" t="s">
        <v>108</v>
      </c>
      <c r="E5" s="133"/>
      <c r="F5" s="134"/>
      <c r="G5" s="10" t="s">
        <v>32</v>
      </c>
      <c r="H5" s="10" t="s">
        <v>10</v>
      </c>
      <c r="I5" s="35" t="s">
        <v>130</v>
      </c>
      <c r="J5" s="60" t="s">
        <v>150</v>
      </c>
      <c r="K5" s="60" t="s">
        <v>275</v>
      </c>
      <c r="L5" s="60" t="s">
        <v>151</v>
      </c>
      <c r="M5" s="22" t="s">
        <v>131</v>
      </c>
      <c r="N5" s="10" t="s">
        <v>19</v>
      </c>
      <c r="O5" s="10" t="s">
        <v>9</v>
      </c>
      <c r="P5" s="10" t="s">
        <v>23</v>
      </c>
      <c r="Q5" s="62" t="s">
        <v>406</v>
      </c>
      <c r="R5" s="62" t="s">
        <v>407</v>
      </c>
      <c r="T5" s="41" t="s">
        <v>33</v>
      </c>
      <c r="U5" s="41" t="s">
        <v>277</v>
      </c>
    </row>
    <row r="6" spans="1:21" ht="15" customHeight="1">
      <c r="A6" s="32" t="str">
        <f t="shared" ref="A6" si="0">IF(B6="","",)</f>
        <v/>
      </c>
      <c r="B6" s="30"/>
      <c r="C6" s="59" t="s">
        <v>145</v>
      </c>
      <c r="D6" s="21" t="s">
        <v>36</v>
      </c>
      <c r="E6" s="18"/>
      <c r="F6" s="11" t="s">
        <v>38</v>
      </c>
      <c r="G6" s="7" t="s">
        <v>342</v>
      </c>
      <c r="H6" s="4" t="s">
        <v>14</v>
      </c>
      <c r="I6" s="73" t="s">
        <v>388</v>
      </c>
      <c r="J6" s="38"/>
      <c r="K6" s="38" t="s">
        <v>276</v>
      </c>
      <c r="L6" s="39">
        <v>20</v>
      </c>
      <c r="M6" s="26"/>
      <c r="N6" s="4" t="s">
        <v>20</v>
      </c>
      <c r="O6" s="23" t="s">
        <v>7</v>
      </c>
      <c r="P6" s="9" t="str">
        <f t="shared" ref="P6" si="1">IF(O6="Cancelada","Inserir o motivo",IF(O6="Alterada","Inserir o motivo",IF(O6="Definida","situação a alterar",IF(O6="","",IF(O6="Por definir","sem data marcada",IF(O6="Realizada","-----"))))))</f>
        <v>-----</v>
      </c>
      <c r="Q6" s="75"/>
      <c r="R6" s="64"/>
      <c r="T6" s="40" t="str">
        <f t="shared" ref="T6" si="2">CONCATENATE(N6,O6)</f>
        <v>Plano AnualRealizada</v>
      </c>
      <c r="U6" s="40" t="str">
        <f t="shared" ref="U6" si="3">CONCATENATE(N6,H6)</f>
        <v>Plano AnualBiblioteca</v>
      </c>
    </row>
    <row r="7" spans="1:21" ht="15" customHeight="1">
      <c r="A7" s="32" t="str">
        <f t="shared" ref="A7:A10" si="4">IF(B7="","",)</f>
        <v/>
      </c>
      <c r="B7" s="30"/>
      <c r="C7" s="59" t="s">
        <v>145</v>
      </c>
      <c r="D7" s="21">
        <v>1</v>
      </c>
      <c r="E7" s="18" t="s">
        <v>83</v>
      </c>
      <c r="F7" s="11" t="s">
        <v>5</v>
      </c>
      <c r="G7" s="7" t="s">
        <v>686</v>
      </c>
      <c r="H7" s="4" t="s">
        <v>18</v>
      </c>
      <c r="I7" s="73" t="s">
        <v>418</v>
      </c>
      <c r="J7" s="38"/>
      <c r="K7" s="38" t="s">
        <v>276</v>
      </c>
      <c r="L7" s="39">
        <v>20</v>
      </c>
      <c r="M7" s="26"/>
      <c r="N7" s="4" t="s">
        <v>20</v>
      </c>
      <c r="O7" s="23" t="s">
        <v>7</v>
      </c>
      <c r="P7" s="9" t="str">
        <f t="shared" ref="P7:P10" si="5">IF(O7="Cancelada","Inserir o motivo",IF(O7="Alterada","Inserir o motivo",IF(O7="Definida","situação a alterar",IF(O7="","",IF(O7="Por definir","sem data marcada",IF(O7="Realizada","-----"))))))</f>
        <v>-----</v>
      </c>
      <c r="Q7" s="75"/>
      <c r="R7" s="64"/>
      <c r="T7" s="40" t="str">
        <f t="shared" ref="T7:T10" si="6">CONCATENATE(N7,O7)</f>
        <v>Plano AnualRealizada</v>
      </c>
      <c r="U7" s="40" t="str">
        <f t="shared" ref="U7:U10" si="7">CONCATENATE(N7,H7)</f>
        <v>Plano AnualDiv. Externo</v>
      </c>
    </row>
    <row r="8" spans="1:21" ht="15" customHeight="1">
      <c r="A8" s="32" t="str">
        <f t="shared" si="4"/>
        <v/>
      </c>
      <c r="B8" s="30"/>
      <c r="C8" s="59" t="s">
        <v>145</v>
      </c>
      <c r="D8" s="21">
        <v>2</v>
      </c>
      <c r="E8" s="18"/>
      <c r="F8" s="11" t="s">
        <v>6</v>
      </c>
      <c r="G8" s="7" t="s">
        <v>689</v>
      </c>
      <c r="H8" s="4" t="s">
        <v>14</v>
      </c>
      <c r="I8" s="73" t="s">
        <v>387</v>
      </c>
      <c r="J8" s="38"/>
      <c r="K8" s="38" t="s">
        <v>276</v>
      </c>
      <c r="L8" s="39">
        <v>20</v>
      </c>
      <c r="M8" s="26"/>
      <c r="N8" s="4" t="s">
        <v>20</v>
      </c>
      <c r="O8" s="23" t="s">
        <v>7</v>
      </c>
      <c r="P8" s="9" t="str">
        <f t="shared" si="5"/>
        <v>-----</v>
      </c>
      <c r="Q8" s="75"/>
      <c r="R8" s="64"/>
      <c r="T8" s="40" t="str">
        <f t="shared" si="6"/>
        <v>Plano AnualRealizada</v>
      </c>
      <c r="U8" s="40" t="str">
        <f t="shared" si="7"/>
        <v>Plano AnualBiblioteca</v>
      </c>
    </row>
    <row r="9" spans="1:21" ht="15" customHeight="1">
      <c r="A9" s="32" t="str">
        <f t="shared" ref="A9" si="8">IF(B9="","",)</f>
        <v/>
      </c>
      <c r="B9" s="30"/>
      <c r="C9" s="59" t="s">
        <v>145</v>
      </c>
      <c r="D9" s="21">
        <v>3</v>
      </c>
      <c r="E9" s="18" t="s">
        <v>106</v>
      </c>
      <c r="F9" s="11" t="s">
        <v>0</v>
      </c>
      <c r="G9" s="7" t="s">
        <v>685</v>
      </c>
      <c r="H9" s="4" t="s">
        <v>13</v>
      </c>
      <c r="I9" s="73" t="s">
        <v>413</v>
      </c>
      <c r="J9" s="38"/>
      <c r="K9" s="38" t="s">
        <v>276</v>
      </c>
      <c r="L9" s="39">
        <v>20</v>
      </c>
      <c r="M9" s="26"/>
      <c r="N9" s="4" t="s">
        <v>20</v>
      </c>
      <c r="O9" s="23" t="s">
        <v>7</v>
      </c>
      <c r="P9" s="9" t="str">
        <f t="shared" ref="P9" si="9">IF(O9="Cancelada","Inserir o motivo",IF(O9="Alterada","Inserir o motivo",IF(O9="Definida","situação a alterar",IF(O9="","",IF(O9="Por definir","sem data marcada",IF(O9="Realizada","-----"))))))</f>
        <v>-----</v>
      </c>
      <c r="Q9" s="75"/>
      <c r="R9" s="64"/>
      <c r="T9" s="40" t="str">
        <f t="shared" ref="T9" si="10">CONCATENATE(N9,O9)</f>
        <v>Plano AnualRealizada</v>
      </c>
      <c r="U9" s="40" t="str">
        <f t="shared" ref="U9" si="11">CONCATENATE(N9,H9)</f>
        <v>Plano AnualMuseu</v>
      </c>
    </row>
    <row r="10" spans="1:21" ht="15" customHeight="1">
      <c r="A10" s="32" t="str">
        <f t="shared" si="4"/>
        <v/>
      </c>
      <c r="B10" s="30"/>
      <c r="C10" s="59" t="s">
        <v>145</v>
      </c>
      <c r="D10" s="21">
        <v>3</v>
      </c>
      <c r="E10" s="18" t="s">
        <v>106</v>
      </c>
      <c r="F10" s="11" t="s">
        <v>0</v>
      </c>
      <c r="G10" s="7" t="s">
        <v>688</v>
      </c>
      <c r="H10" s="4" t="s">
        <v>13</v>
      </c>
      <c r="I10" s="73" t="s">
        <v>413</v>
      </c>
      <c r="J10" s="38"/>
      <c r="K10" s="38" t="s">
        <v>276</v>
      </c>
      <c r="L10" s="39">
        <v>20</v>
      </c>
      <c r="M10" s="26"/>
      <c r="N10" s="4" t="s">
        <v>20</v>
      </c>
      <c r="O10" s="23" t="s">
        <v>7</v>
      </c>
      <c r="P10" s="9" t="str">
        <f t="shared" si="5"/>
        <v>-----</v>
      </c>
      <c r="Q10" s="75"/>
      <c r="R10" s="64"/>
      <c r="T10" s="40" t="str">
        <f t="shared" si="6"/>
        <v>Plano AnualRealizada</v>
      </c>
      <c r="U10" s="40" t="str">
        <f t="shared" si="7"/>
        <v>Plano AnualMuseu</v>
      </c>
    </row>
    <row r="11" spans="1:21" ht="15" customHeight="1">
      <c r="A11" s="32" t="str">
        <f t="shared" ref="A11:A49" si="12">IF(B11="","",)</f>
        <v/>
      </c>
      <c r="B11" s="30"/>
      <c r="C11" s="59" t="s">
        <v>145</v>
      </c>
      <c r="D11" s="21">
        <v>4</v>
      </c>
      <c r="E11" s="18"/>
      <c r="F11" s="11" t="s">
        <v>1</v>
      </c>
      <c r="G11" s="7" t="s">
        <v>689</v>
      </c>
      <c r="H11" s="4" t="s">
        <v>14</v>
      </c>
      <c r="I11" s="73" t="s">
        <v>387</v>
      </c>
      <c r="J11" s="38"/>
      <c r="K11" s="38" t="s">
        <v>276</v>
      </c>
      <c r="L11" s="39">
        <v>20</v>
      </c>
      <c r="M11" s="26"/>
      <c r="N11" s="4" t="s">
        <v>20</v>
      </c>
      <c r="O11" s="23" t="s">
        <v>7</v>
      </c>
      <c r="P11" s="9" t="str">
        <f t="shared" ref="P11:P49" si="13">IF(O11="Cancelada","Inserir o motivo",IF(O11="Alterada","Inserir o motivo",IF(O11="Definida","situação a alterar",IF(O11="","",IF(O11="Por definir","sem data marcada",IF(O11="Realizada","-----"))))))</f>
        <v>-----</v>
      </c>
      <c r="Q11" s="75"/>
      <c r="R11" s="64"/>
      <c r="T11" s="40" t="str">
        <f t="shared" ref="T11:T48" si="14">CONCATENATE(N11,O11)</f>
        <v>Plano AnualRealizada</v>
      </c>
      <c r="U11" s="40" t="str">
        <f t="shared" ref="U11:U48" si="15">CONCATENATE(N11,H11)</f>
        <v>Plano AnualBiblioteca</v>
      </c>
    </row>
    <row r="12" spans="1:21" ht="15" customHeight="1">
      <c r="A12" s="32" t="str">
        <f t="shared" ref="A12" si="16">IF(B12="","",)</f>
        <v/>
      </c>
      <c r="B12" s="30"/>
      <c r="C12" s="59" t="s">
        <v>145</v>
      </c>
      <c r="D12" s="21">
        <v>5</v>
      </c>
      <c r="E12" s="18" t="s">
        <v>83</v>
      </c>
      <c r="F12" s="11" t="s">
        <v>2</v>
      </c>
      <c r="G12" s="7" t="s">
        <v>216</v>
      </c>
      <c r="H12" s="4" t="s">
        <v>153</v>
      </c>
      <c r="I12" s="73" t="s">
        <v>418</v>
      </c>
      <c r="J12" s="38"/>
      <c r="K12" s="38" t="s">
        <v>276</v>
      </c>
      <c r="L12" s="39">
        <v>250</v>
      </c>
      <c r="M12" s="26"/>
      <c r="N12" s="4" t="s">
        <v>20</v>
      </c>
      <c r="O12" s="23" t="s">
        <v>7</v>
      </c>
      <c r="P12" s="9" t="str">
        <f t="shared" ref="P12" si="17">IF(O12="Cancelada","Inserir o motivo",IF(O12="Alterada","Inserir o motivo",IF(O12="Definida","situação a alterar",IF(O12="","",IF(O12="Por definir","sem data marcada",IF(O12="Realizada","-----"))))))</f>
        <v>-----</v>
      </c>
      <c r="Q12" s="75"/>
      <c r="R12" s="64"/>
      <c r="T12" s="40" t="str">
        <f t="shared" ref="T12" si="18">CONCATENATE(N12,O12)</f>
        <v>Plano AnualRealizada</v>
      </c>
      <c r="U12" s="40" t="str">
        <f t="shared" ref="U12" si="19">CONCATENATE(N12,H12)</f>
        <v>Plano AnualCultura</v>
      </c>
    </row>
    <row r="13" spans="1:21" ht="15" customHeight="1">
      <c r="A13" s="32" t="str">
        <f t="shared" si="12"/>
        <v/>
      </c>
      <c r="B13" s="30"/>
      <c r="C13" s="59" t="s">
        <v>145</v>
      </c>
      <c r="D13" s="21">
        <v>6</v>
      </c>
      <c r="E13" s="18"/>
      <c r="F13" s="11" t="s">
        <v>3</v>
      </c>
      <c r="G13" s="7"/>
      <c r="H13" s="4"/>
      <c r="I13" s="73"/>
      <c r="J13" s="38"/>
      <c r="K13" s="38" t="s">
        <v>276</v>
      </c>
      <c r="L13" s="39">
        <v>250</v>
      </c>
      <c r="M13" s="26"/>
      <c r="N13" s="4"/>
      <c r="O13" s="23"/>
      <c r="P13" s="9" t="str">
        <f t="shared" si="13"/>
        <v/>
      </c>
      <c r="Q13" s="75"/>
      <c r="R13" s="64"/>
      <c r="T13" s="40" t="str">
        <f t="shared" si="14"/>
        <v/>
      </c>
      <c r="U13" s="40" t="str">
        <f t="shared" si="15"/>
        <v/>
      </c>
    </row>
    <row r="14" spans="1:21" ht="15" customHeight="1">
      <c r="A14" s="32" t="str">
        <f t="shared" si="12"/>
        <v/>
      </c>
      <c r="B14" s="30"/>
      <c r="C14" s="59" t="s">
        <v>145</v>
      </c>
      <c r="D14" s="21">
        <v>7</v>
      </c>
      <c r="E14" s="18"/>
      <c r="F14" s="11" t="s">
        <v>4</v>
      </c>
      <c r="G14" s="7" t="s">
        <v>66</v>
      </c>
      <c r="H14" s="4" t="s">
        <v>11</v>
      </c>
      <c r="I14" s="73" t="s">
        <v>418</v>
      </c>
      <c r="J14" s="38"/>
      <c r="K14" s="38" t="s">
        <v>276</v>
      </c>
      <c r="L14" s="39">
        <v>60</v>
      </c>
      <c r="M14" s="26"/>
      <c r="N14" s="4" t="s">
        <v>20</v>
      </c>
      <c r="O14" s="23" t="s">
        <v>7</v>
      </c>
      <c r="P14" s="9" t="str">
        <f t="shared" si="13"/>
        <v>-----</v>
      </c>
      <c r="Q14" s="75"/>
      <c r="R14" s="64"/>
      <c r="T14" s="40" t="str">
        <f>CONCATENATE(N14,O14)</f>
        <v>Plano AnualRealizada</v>
      </c>
      <c r="U14" s="40" t="str">
        <f>CONCATENATE(N14,H14)</f>
        <v>Plano AnualDesporto</v>
      </c>
    </row>
    <row r="15" spans="1:21" ht="15" customHeight="1">
      <c r="A15" s="32" t="str">
        <f t="shared" ref="A15" si="20">IF(B15="","",)</f>
        <v/>
      </c>
      <c r="B15" s="30"/>
      <c r="C15" s="59" t="s">
        <v>145</v>
      </c>
      <c r="D15" s="21">
        <v>7</v>
      </c>
      <c r="E15" s="18"/>
      <c r="F15" s="11" t="s">
        <v>4</v>
      </c>
      <c r="G15" s="7" t="s">
        <v>355</v>
      </c>
      <c r="H15" s="4" t="s">
        <v>11</v>
      </c>
      <c r="I15" s="73" t="s">
        <v>423</v>
      </c>
      <c r="J15" s="38"/>
      <c r="K15" s="38" t="s">
        <v>276</v>
      </c>
      <c r="L15" s="39">
        <v>20</v>
      </c>
      <c r="M15" s="26"/>
      <c r="N15" s="4" t="s">
        <v>20</v>
      </c>
      <c r="O15" s="23" t="s">
        <v>7</v>
      </c>
      <c r="P15" s="9" t="str">
        <f t="shared" ref="P15" si="21">IF(O15="Cancelada","Inserir o motivo",IF(O15="Alterada","Inserir o motivo",IF(O15="Definida","situação a alterar",IF(O15="","",IF(O15="Por definir","sem data marcada",IF(O15="Realizada","-----"))))))</f>
        <v>-----</v>
      </c>
      <c r="Q15" s="75"/>
      <c r="R15" s="64"/>
      <c r="T15" s="40" t="str">
        <f>CONCATENATE(N15,O15)</f>
        <v>Plano AnualRealizada</v>
      </c>
      <c r="U15" s="40" t="str">
        <f>CONCATENATE(N15,H15)</f>
        <v>Plano AnualDesporto</v>
      </c>
    </row>
    <row r="16" spans="1:21" ht="15" customHeight="1">
      <c r="A16" s="32" t="str">
        <f t="shared" si="12"/>
        <v/>
      </c>
      <c r="B16" s="30"/>
      <c r="C16" s="59" t="s">
        <v>145</v>
      </c>
      <c r="D16" s="21">
        <v>8</v>
      </c>
      <c r="E16" s="18"/>
      <c r="F16" s="11" t="s">
        <v>5</v>
      </c>
      <c r="G16" s="7"/>
      <c r="H16" s="4"/>
      <c r="I16" s="73"/>
      <c r="J16" s="38"/>
      <c r="K16" s="38" t="s">
        <v>276</v>
      </c>
      <c r="L16" s="39">
        <v>20</v>
      </c>
      <c r="M16" s="26"/>
      <c r="N16" s="4"/>
      <c r="O16" s="23"/>
      <c r="P16" s="9" t="str">
        <f t="shared" si="13"/>
        <v/>
      </c>
      <c r="Q16" s="75"/>
      <c r="R16" s="64"/>
      <c r="T16" s="40" t="str">
        <f>CONCATENATE(N16,O16)</f>
        <v/>
      </c>
      <c r="U16" s="40" t="str">
        <f>CONCATENATE(N16,H16)</f>
        <v/>
      </c>
    </row>
    <row r="17" spans="1:21" ht="15" customHeight="1">
      <c r="A17" s="32" t="str">
        <f t="shared" ref="A17" si="22">IF(B17="","",)</f>
        <v/>
      </c>
      <c r="B17" s="30"/>
      <c r="C17" s="59" t="s">
        <v>145</v>
      </c>
      <c r="D17" s="21">
        <v>9</v>
      </c>
      <c r="E17" s="18"/>
      <c r="F17" s="11" t="s">
        <v>6</v>
      </c>
      <c r="G17" s="7" t="s">
        <v>248</v>
      </c>
      <c r="H17" s="4" t="s">
        <v>153</v>
      </c>
      <c r="I17" s="73" t="s">
        <v>441</v>
      </c>
      <c r="J17" s="38"/>
      <c r="K17" s="38" t="s">
        <v>276</v>
      </c>
      <c r="L17" s="39">
        <v>450</v>
      </c>
      <c r="M17" s="26"/>
      <c r="N17" s="4" t="s">
        <v>20</v>
      </c>
      <c r="O17" s="23" t="s">
        <v>7</v>
      </c>
      <c r="P17" s="9" t="str">
        <f t="shared" ref="P17" si="23">IF(O17="Cancelada","Inserir o motivo",IF(O17="Alterada","Inserir o motivo",IF(O17="Definida","situação a alterar",IF(O17="","",IF(O17="Por definir","sem data marcada",IF(O17="Realizada","-----"))))))</f>
        <v>-----</v>
      </c>
      <c r="Q17" s="75"/>
      <c r="R17" s="64"/>
      <c r="T17" s="40" t="str">
        <f t="shared" ref="T17" si="24">CONCATENATE(N17,O17)</f>
        <v>Plano AnualRealizada</v>
      </c>
      <c r="U17" s="40" t="str">
        <f t="shared" ref="U17" si="25">CONCATENATE(N17,H17)</f>
        <v>Plano AnualCultura</v>
      </c>
    </row>
    <row r="18" spans="1:21" ht="15" customHeight="1">
      <c r="A18" s="32" t="str">
        <f t="shared" si="12"/>
        <v/>
      </c>
      <c r="B18" s="30"/>
      <c r="C18" s="59" t="s">
        <v>145</v>
      </c>
      <c r="D18" s="21">
        <v>9</v>
      </c>
      <c r="E18" s="18"/>
      <c r="F18" s="11" t="s">
        <v>6</v>
      </c>
      <c r="G18" s="7" t="s">
        <v>689</v>
      </c>
      <c r="H18" s="4" t="s">
        <v>14</v>
      </c>
      <c r="I18" s="73" t="s">
        <v>387</v>
      </c>
      <c r="J18" s="38"/>
      <c r="K18" s="38" t="s">
        <v>276</v>
      </c>
      <c r="L18" s="39">
        <v>450</v>
      </c>
      <c r="M18" s="26"/>
      <c r="N18" s="4" t="s">
        <v>20</v>
      </c>
      <c r="O18" s="23" t="s">
        <v>7</v>
      </c>
      <c r="P18" s="9" t="str">
        <f t="shared" si="13"/>
        <v>-----</v>
      </c>
      <c r="Q18" s="75"/>
      <c r="R18" s="64"/>
      <c r="T18" s="40" t="str">
        <f t="shared" si="14"/>
        <v>Plano AnualRealizada</v>
      </c>
      <c r="U18" s="40" t="str">
        <f t="shared" si="15"/>
        <v>Plano AnualBiblioteca</v>
      </c>
    </row>
    <row r="19" spans="1:21" ht="15" customHeight="1">
      <c r="A19" s="32" t="str">
        <f t="shared" si="12"/>
        <v/>
      </c>
      <c r="B19" s="30"/>
      <c r="C19" s="59" t="s">
        <v>145</v>
      </c>
      <c r="D19" s="21">
        <v>10</v>
      </c>
      <c r="E19" s="18"/>
      <c r="F19" s="11" t="s">
        <v>0</v>
      </c>
      <c r="G19" s="7" t="s">
        <v>248</v>
      </c>
      <c r="H19" s="4" t="s">
        <v>153</v>
      </c>
      <c r="I19" s="73" t="s">
        <v>441</v>
      </c>
      <c r="J19" s="38"/>
      <c r="K19" s="38" t="s">
        <v>276</v>
      </c>
      <c r="L19" s="39">
        <v>450</v>
      </c>
      <c r="M19" s="26"/>
      <c r="N19" s="4" t="s">
        <v>20</v>
      </c>
      <c r="O19" s="23" t="s">
        <v>7</v>
      </c>
      <c r="P19" s="9" t="str">
        <f t="shared" si="13"/>
        <v>-----</v>
      </c>
      <c r="Q19" s="75"/>
      <c r="R19" s="64"/>
      <c r="T19" s="40" t="str">
        <f t="shared" si="14"/>
        <v>Plano AnualRealizada</v>
      </c>
      <c r="U19" s="40" t="str">
        <f t="shared" si="15"/>
        <v>Plano AnualCultura</v>
      </c>
    </row>
    <row r="20" spans="1:21" ht="15" customHeight="1">
      <c r="A20" s="32" t="str">
        <f t="shared" ref="A20" si="26">IF(B20="","",)</f>
        <v/>
      </c>
      <c r="B20" s="30"/>
      <c r="C20" s="59" t="s">
        <v>145</v>
      </c>
      <c r="D20" s="21">
        <v>11</v>
      </c>
      <c r="E20" s="18"/>
      <c r="F20" s="11" t="s">
        <v>1</v>
      </c>
      <c r="G20" s="7" t="s">
        <v>248</v>
      </c>
      <c r="H20" s="4" t="s">
        <v>153</v>
      </c>
      <c r="I20" s="73" t="s">
        <v>441</v>
      </c>
      <c r="J20" s="38"/>
      <c r="K20" s="38" t="s">
        <v>276</v>
      </c>
      <c r="L20" s="39">
        <v>450</v>
      </c>
      <c r="M20" s="26"/>
      <c r="N20" s="4" t="s">
        <v>20</v>
      </c>
      <c r="O20" s="23" t="s">
        <v>7</v>
      </c>
      <c r="P20" s="9" t="str">
        <f t="shared" ref="P20" si="27">IF(O20="Cancelada","Inserir o motivo",IF(O20="Alterada","Inserir o motivo",IF(O20="Definida","situação a alterar",IF(O20="","",IF(O20="Por definir","sem data marcada",IF(O20="Realizada","-----"))))))</f>
        <v>-----</v>
      </c>
      <c r="Q20" s="75"/>
      <c r="R20" s="64"/>
      <c r="T20" s="40" t="str">
        <f t="shared" ref="T20" si="28">CONCATENATE(N20,O20)</f>
        <v>Plano AnualRealizada</v>
      </c>
      <c r="U20" s="40" t="str">
        <f t="shared" ref="U20" si="29">CONCATENATE(N20,H20)</f>
        <v>Plano AnualCultura</v>
      </c>
    </row>
    <row r="21" spans="1:21" ht="15" customHeight="1">
      <c r="A21" s="32" t="str">
        <f t="shared" si="12"/>
        <v/>
      </c>
      <c r="B21" s="30"/>
      <c r="C21" s="59" t="s">
        <v>145</v>
      </c>
      <c r="D21" s="21">
        <v>11</v>
      </c>
      <c r="E21" s="18"/>
      <c r="F21" s="11" t="s">
        <v>1</v>
      </c>
      <c r="G21" s="7" t="s">
        <v>689</v>
      </c>
      <c r="H21" s="4" t="s">
        <v>14</v>
      </c>
      <c r="I21" s="73" t="s">
        <v>387</v>
      </c>
      <c r="J21" s="38"/>
      <c r="K21" s="38" t="s">
        <v>276</v>
      </c>
      <c r="L21" s="39">
        <v>450</v>
      </c>
      <c r="M21" s="26"/>
      <c r="N21" s="4" t="s">
        <v>20</v>
      </c>
      <c r="O21" s="23" t="s">
        <v>7</v>
      </c>
      <c r="P21" s="9" t="str">
        <f t="shared" si="13"/>
        <v>-----</v>
      </c>
      <c r="Q21" s="75"/>
      <c r="R21" s="64"/>
      <c r="T21" s="40" t="str">
        <f t="shared" si="14"/>
        <v>Plano AnualRealizada</v>
      </c>
      <c r="U21" s="40" t="str">
        <f t="shared" si="15"/>
        <v>Plano AnualBiblioteca</v>
      </c>
    </row>
    <row r="22" spans="1:21" ht="15" customHeight="1">
      <c r="A22" s="32" t="str">
        <f t="shared" ref="A22" si="30">IF(B22="","",)</f>
        <v/>
      </c>
      <c r="B22" s="30"/>
      <c r="C22" s="59" t="s">
        <v>145</v>
      </c>
      <c r="D22" s="21">
        <v>12</v>
      </c>
      <c r="E22" s="18"/>
      <c r="F22" s="11" t="s">
        <v>2</v>
      </c>
      <c r="G22" s="7" t="s">
        <v>354</v>
      </c>
      <c r="H22" s="4" t="s">
        <v>11</v>
      </c>
      <c r="I22" s="73" t="s">
        <v>432</v>
      </c>
      <c r="J22" s="38"/>
      <c r="K22" s="38" t="s">
        <v>276</v>
      </c>
      <c r="L22" s="39">
        <v>60</v>
      </c>
      <c r="M22" s="26"/>
      <c r="N22" s="4" t="s">
        <v>20</v>
      </c>
      <c r="O22" s="23" t="s">
        <v>8</v>
      </c>
      <c r="P22" s="9" t="s">
        <v>30</v>
      </c>
      <c r="Q22" s="75"/>
      <c r="R22" s="64"/>
      <c r="T22" s="40" t="str">
        <f>CONCATENATE(N22,O22)</f>
        <v>Plano AnualCancelada</v>
      </c>
      <c r="U22" s="40" t="str">
        <f>CONCATENATE(N22,H22)</f>
        <v>Plano AnualDesporto</v>
      </c>
    </row>
    <row r="23" spans="1:21" ht="15" customHeight="1">
      <c r="A23" s="32" t="str">
        <f t="shared" si="12"/>
        <v/>
      </c>
      <c r="B23" s="30"/>
      <c r="C23" s="59" t="s">
        <v>145</v>
      </c>
      <c r="D23" s="21">
        <v>13</v>
      </c>
      <c r="E23" s="18"/>
      <c r="F23" s="11" t="s">
        <v>3</v>
      </c>
      <c r="G23" s="7"/>
      <c r="H23" s="4"/>
      <c r="I23" s="73"/>
      <c r="J23" s="38"/>
      <c r="K23" s="38" t="s">
        <v>276</v>
      </c>
      <c r="L23" s="39">
        <v>60</v>
      </c>
      <c r="M23" s="26"/>
      <c r="N23" s="4"/>
      <c r="O23" s="23"/>
      <c r="P23" s="9" t="str">
        <f t="shared" si="13"/>
        <v/>
      </c>
      <c r="Q23" s="75"/>
      <c r="R23" s="64"/>
      <c r="T23" s="40" t="str">
        <f>CONCATENATE(N23,O23)</f>
        <v/>
      </c>
      <c r="U23" s="40" t="str">
        <f>CONCATENATE(N23,H23)</f>
        <v/>
      </c>
    </row>
    <row r="24" spans="1:21" ht="15" customHeight="1">
      <c r="A24" s="32" t="str">
        <f t="shared" si="12"/>
        <v/>
      </c>
      <c r="B24" s="30"/>
      <c r="C24" s="59" t="s">
        <v>145</v>
      </c>
      <c r="D24" s="21">
        <v>14</v>
      </c>
      <c r="E24" s="18"/>
      <c r="F24" s="11" t="s">
        <v>4</v>
      </c>
      <c r="G24" s="7" t="s">
        <v>352</v>
      </c>
      <c r="H24" s="4" t="s">
        <v>11</v>
      </c>
      <c r="I24" s="73" t="s">
        <v>432</v>
      </c>
      <c r="J24" s="38"/>
      <c r="K24" s="38" t="s">
        <v>276</v>
      </c>
      <c r="L24" s="39">
        <v>50</v>
      </c>
      <c r="M24" s="26"/>
      <c r="N24" s="4" t="s">
        <v>20</v>
      </c>
      <c r="O24" s="23" t="s">
        <v>8</v>
      </c>
      <c r="P24" s="9" t="s">
        <v>30</v>
      </c>
      <c r="Q24" s="75"/>
      <c r="R24" s="64"/>
      <c r="T24" s="40" t="str">
        <f>CONCATENATE(N24,O24)</f>
        <v>Plano AnualCancelada</v>
      </c>
      <c r="U24" s="40" t="str">
        <f>CONCATENATE(N24,H24)</f>
        <v>Plano AnualDesporto</v>
      </c>
    </row>
    <row r="25" spans="1:21" ht="15" customHeight="1">
      <c r="A25" s="32" t="str">
        <f t="shared" si="12"/>
        <v/>
      </c>
      <c r="B25" s="30"/>
      <c r="C25" s="59" t="s">
        <v>145</v>
      </c>
      <c r="D25" s="21">
        <v>15</v>
      </c>
      <c r="E25" s="18"/>
      <c r="F25" s="11" t="s">
        <v>5</v>
      </c>
      <c r="G25" s="7" t="s">
        <v>353</v>
      </c>
      <c r="H25" s="4" t="s">
        <v>11</v>
      </c>
      <c r="I25" s="73" t="s">
        <v>432</v>
      </c>
      <c r="J25" s="38"/>
      <c r="K25" s="38" t="s">
        <v>276</v>
      </c>
      <c r="L25" s="39">
        <v>50</v>
      </c>
      <c r="M25" s="26"/>
      <c r="N25" s="4" t="s">
        <v>20</v>
      </c>
      <c r="O25" s="23" t="s">
        <v>8</v>
      </c>
      <c r="P25" s="9" t="s">
        <v>30</v>
      </c>
      <c r="Q25" s="75"/>
      <c r="R25" s="64"/>
      <c r="T25" s="40" t="str">
        <f>CONCATENATE(N25,O25)</f>
        <v>Plano AnualCancelada</v>
      </c>
      <c r="U25" s="40" t="str">
        <f>CONCATENATE(N25,H25)</f>
        <v>Plano AnualDesporto</v>
      </c>
    </row>
    <row r="26" spans="1:21" ht="15" customHeight="1">
      <c r="A26" s="32" t="str">
        <f t="shared" ref="A26" si="31">IF(B26="","",)</f>
        <v/>
      </c>
      <c r="B26" s="30"/>
      <c r="C26" s="59" t="s">
        <v>145</v>
      </c>
      <c r="D26" s="21">
        <v>16</v>
      </c>
      <c r="E26" s="18"/>
      <c r="F26" s="11" t="s">
        <v>6</v>
      </c>
      <c r="G26" s="7" t="s">
        <v>248</v>
      </c>
      <c r="H26" s="4" t="s">
        <v>153</v>
      </c>
      <c r="I26" s="73" t="s">
        <v>441</v>
      </c>
      <c r="J26" s="38"/>
      <c r="K26" s="38" t="s">
        <v>276</v>
      </c>
      <c r="L26" s="39">
        <v>450</v>
      </c>
      <c r="M26" s="26"/>
      <c r="N26" s="4" t="s">
        <v>20</v>
      </c>
      <c r="O26" s="23" t="s">
        <v>7</v>
      </c>
      <c r="P26" s="9" t="str">
        <f t="shared" ref="P26" si="32">IF(O26="Cancelada","Inserir o motivo",IF(O26="Alterada","Inserir o motivo",IF(O26="Definida","situação a alterar",IF(O26="","",IF(O26="Por definir","sem data marcada",IF(O26="Realizada","-----"))))))</f>
        <v>-----</v>
      </c>
      <c r="Q26" s="75"/>
      <c r="R26" s="64"/>
      <c r="T26" s="40" t="str">
        <f t="shared" ref="T26" si="33">CONCATENATE(N26,O26)</f>
        <v>Plano AnualRealizada</v>
      </c>
      <c r="U26" s="40" t="str">
        <f t="shared" ref="U26" si="34">CONCATENATE(N26,H26)</f>
        <v>Plano AnualCultura</v>
      </c>
    </row>
    <row r="27" spans="1:21" ht="15" customHeight="1">
      <c r="A27" s="32" t="str">
        <f t="shared" si="12"/>
        <v/>
      </c>
      <c r="B27" s="30"/>
      <c r="C27" s="59" t="s">
        <v>145</v>
      </c>
      <c r="D27" s="21">
        <v>16</v>
      </c>
      <c r="E27" s="18"/>
      <c r="F27" s="11" t="s">
        <v>6</v>
      </c>
      <c r="G27" s="7" t="s">
        <v>689</v>
      </c>
      <c r="H27" s="4" t="s">
        <v>14</v>
      </c>
      <c r="I27" s="73" t="s">
        <v>387</v>
      </c>
      <c r="J27" s="38"/>
      <c r="K27" s="38" t="s">
        <v>276</v>
      </c>
      <c r="L27" s="39">
        <v>450</v>
      </c>
      <c r="M27" s="26"/>
      <c r="N27" s="4" t="s">
        <v>20</v>
      </c>
      <c r="O27" s="23" t="s">
        <v>7</v>
      </c>
      <c r="P27" s="9" t="str">
        <f t="shared" si="13"/>
        <v>-----</v>
      </c>
      <c r="Q27" s="75"/>
      <c r="R27" s="64"/>
      <c r="T27" s="40" t="str">
        <f t="shared" si="14"/>
        <v>Plano AnualRealizada</v>
      </c>
      <c r="U27" s="40" t="str">
        <f t="shared" si="15"/>
        <v>Plano AnualBiblioteca</v>
      </c>
    </row>
    <row r="28" spans="1:21" ht="15" customHeight="1">
      <c r="A28" s="32" t="str">
        <f t="shared" si="12"/>
        <v/>
      </c>
      <c r="B28" s="30"/>
      <c r="C28" s="59" t="s">
        <v>145</v>
      </c>
      <c r="D28" s="21">
        <v>17</v>
      </c>
      <c r="E28" s="18"/>
      <c r="F28" s="11" t="s">
        <v>0</v>
      </c>
      <c r="G28" s="7" t="s">
        <v>248</v>
      </c>
      <c r="H28" s="4" t="s">
        <v>153</v>
      </c>
      <c r="I28" s="73" t="s">
        <v>441</v>
      </c>
      <c r="J28" s="38"/>
      <c r="K28" s="38" t="s">
        <v>276</v>
      </c>
      <c r="L28" s="39">
        <v>450</v>
      </c>
      <c r="M28" s="26"/>
      <c r="N28" s="4" t="s">
        <v>20</v>
      </c>
      <c r="O28" s="23" t="s">
        <v>7</v>
      </c>
      <c r="P28" s="9" t="str">
        <f t="shared" si="13"/>
        <v>-----</v>
      </c>
      <c r="Q28" s="75"/>
      <c r="R28" s="64"/>
      <c r="T28" s="40" t="str">
        <f t="shared" si="14"/>
        <v>Plano AnualRealizada</v>
      </c>
      <c r="U28" s="40" t="str">
        <f t="shared" si="15"/>
        <v>Plano AnualCultura</v>
      </c>
    </row>
    <row r="29" spans="1:21" ht="15" customHeight="1">
      <c r="A29" s="32" t="str">
        <f t="shared" si="12"/>
        <v/>
      </c>
      <c r="B29" s="30"/>
      <c r="C29" s="59" t="s">
        <v>145</v>
      </c>
      <c r="D29" s="21">
        <v>18</v>
      </c>
      <c r="E29" s="18"/>
      <c r="F29" s="11" t="s">
        <v>1</v>
      </c>
      <c r="G29" s="7" t="s">
        <v>248</v>
      </c>
      <c r="H29" s="4" t="s">
        <v>153</v>
      </c>
      <c r="I29" s="73" t="s">
        <v>441</v>
      </c>
      <c r="J29" s="38"/>
      <c r="K29" s="38" t="s">
        <v>276</v>
      </c>
      <c r="L29" s="39">
        <v>450</v>
      </c>
      <c r="M29" s="26"/>
      <c r="N29" s="4" t="s">
        <v>20</v>
      </c>
      <c r="O29" s="23" t="s">
        <v>7</v>
      </c>
      <c r="P29" s="9" t="str">
        <f t="shared" si="13"/>
        <v>-----</v>
      </c>
      <c r="Q29" s="75"/>
      <c r="R29" s="64"/>
      <c r="T29" s="40" t="str">
        <f t="shared" si="14"/>
        <v>Plano AnualRealizada</v>
      </c>
      <c r="U29" s="40" t="str">
        <f t="shared" si="15"/>
        <v>Plano AnualCultura</v>
      </c>
    </row>
    <row r="30" spans="1:21" ht="15" customHeight="1">
      <c r="A30" s="32" t="str">
        <f t="shared" ref="A30:A33" si="35">IF(B30="","",)</f>
        <v/>
      </c>
      <c r="B30" s="30"/>
      <c r="C30" s="59" t="s">
        <v>145</v>
      </c>
      <c r="D30" s="21">
        <v>18</v>
      </c>
      <c r="E30" s="18"/>
      <c r="F30" s="11" t="s">
        <v>1</v>
      </c>
      <c r="G30" s="7" t="s">
        <v>689</v>
      </c>
      <c r="H30" s="4" t="s">
        <v>14</v>
      </c>
      <c r="I30" s="73" t="s">
        <v>387</v>
      </c>
      <c r="J30" s="38"/>
      <c r="K30" s="38" t="s">
        <v>276</v>
      </c>
      <c r="L30" s="39">
        <v>450</v>
      </c>
      <c r="M30" s="26"/>
      <c r="N30" s="4" t="s">
        <v>20</v>
      </c>
      <c r="O30" s="23" t="s">
        <v>7</v>
      </c>
      <c r="P30" s="9" t="str">
        <f t="shared" ref="P30:P33" si="36">IF(O30="Cancelada","Inserir o motivo",IF(O30="Alterada","Inserir o motivo",IF(O30="Definida","situação a alterar",IF(O30="","",IF(O30="Por definir","sem data marcada",IF(O30="Realizada","-----"))))))</f>
        <v>-----</v>
      </c>
      <c r="Q30" s="75"/>
      <c r="R30" s="64"/>
      <c r="T30" s="40" t="str">
        <f t="shared" ref="T30:T33" si="37">CONCATENATE(N30,O30)</f>
        <v>Plano AnualRealizada</v>
      </c>
      <c r="U30" s="40" t="str">
        <f t="shared" ref="U30:U33" si="38">CONCATENATE(N30,H30)</f>
        <v>Plano AnualBiblioteca</v>
      </c>
    </row>
    <row r="31" spans="1:21" ht="15" customHeight="1">
      <c r="A31" s="32" t="str">
        <f t="shared" si="35"/>
        <v/>
      </c>
      <c r="B31" s="30"/>
      <c r="C31" s="59" t="s">
        <v>145</v>
      </c>
      <c r="D31" s="21">
        <v>19</v>
      </c>
      <c r="E31" s="18"/>
      <c r="F31" s="11" t="s">
        <v>2</v>
      </c>
      <c r="G31" s="7"/>
      <c r="H31" s="4"/>
      <c r="I31" s="73"/>
      <c r="J31" s="38"/>
      <c r="K31" s="38" t="s">
        <v>276</v>
      </c>
      <c r="L31" s="39">
        <v>450</v>
      </c>
      <c r="M31" s="26"/>
      <c r="N31" s="4"/>
      <c r="O31" s="23"/>
      <c r="P31" s="9" t="str">
        <f t="shared" si="36"/>
        <v/>
      </c>
      <c r="Q31" s="75"/>
      <c r="R31" s="64"/>
      <c r="T31" s="40" t="str">
        <f t="shared" si="37"/>
        <v/>
      </c>
      <c r="U31" s="40" t="str">
        <f t="shared" si="38"/>
        <v/>
      </c>
    </row>
    <row r="32" spans="1:21" ht="15" customHeight="1">
      <c r="A32" s="32" t="str">
        <f t="shared" si="35"/>
        <v/>
      </c>
      <c r="B32" s="30"/>
      <c r="C32" s="59" t="s">
        <v>145</v>
      </c>
      <c r="D32" s="21">
        <v>20</v>
      </c>
      <c r="E32" s="18"/>
      <c r="F32" s="11" t="s">
        <v>3</v>
      </c>
      <c r="G32" s="7" t="s">
        <v>687</v>
      </c>
      <c r="H32" s="4" t="s">
        <v>75</v>
      </c>
      <c r="I32" s="73" t="s">
        <v>388</v>
      </c>
      <c r="J32" s="38"/>
      <c r="K32" s="38" t="s">
        <v>276</v>
      </c>
      <c r="L32" s="39">
        <v>450</v>
      </c>
      <c r="M32" s="26"/>
      <c r="N32" s="4" t="s">
        <v>21</v>
      </c>
      <c r="O32" s="23" t="s">
        <v>7</v>
      </c>
      <c r="P32" s="9" t="str">
        <f t="shared" si="36"/>
        <v>-----</v>
      </c>
      <c r="Q32" s="75"/>
      <c r="R32" s="64"/>
      <c r="T32" s="40" t="str">
        <f t="shared" si="37"/>
        <v>Extra PlanoRealizada</v>
      </c>
      <c r="U32" s="40" t="str">
        <f t="shared" si="38"/>
        <v>Extra PlanoAção Social</v>
      </c>
    </row>
    <row r="33" spans="1:21" ht="15" customHeight="1">
      <c r="A33" s="32" t="str">
        <f t="shared" si="35"/>
        <v/>
      </c>
      <c r="B33" s="30"/>
      <c r="C33" s="59" t="s">
        <v>145</v>
      </c>
      <c r="D33" s="21">
        <v>21</v>
      </c>
      <c r="E33" s="18"/>
      <c r="F33" s="11" t="s">
        <v>4</v>
      </c>
      <c r="G33" s="7"/>
      <c r="H33" s="4"/>
      <c r="I33" s="73"/>
      <c r="J33" s="38"/>
      <c r="K33" s="38" t="s">
        <v>276</v>
      </c>
      <c r="L33" s="39">
        <v>450</v>
      </c>
      <c r="M33" s="26"/>
      <c r="N33" s="4"/>
      <c r="O33" s="23"/>
      <c r="P33" s="9" t="str">
        <f t="shared" si="36"/>
        <v/>
      </c>
      <c r="Q33" s="75"/>
      <c r="R33" s="64"/>
      <c r="T33" s="40" t="str">
        <f t="shared" si="37"/>
        <v/>
      </c>
      <c r="U33" s="40" t="str">
        <f t="shared" si="38"/>
        <v/>
      </c>
    </row>
    <row r="34" spans="1:21" ht="15" customHeight="1">
      <c r="A34" s="32" t="str">
        <f t="shared" si="12"/>
        <v/>
      </c>
      <c r="B34" s="30"/>
      <c r="C34" s="59" t="s">
        <v>145</v>
      </c>
      <c r="D34" s="21">
        <v>22</v>
      </c>
      <c r="E34" s="18"/>
      <c r="F34" s="11" t="s">
        <v>5</v>
      </c>
      <c r="G34" s="7"/>
      <c r="H34" s="4"/>
      <c r="I34" s="73"/>
      <c r="J34" s="38"/>
      <c r="K34" s="38" t="s">
        <v>276</v>
      </c>
      <c r="L34" s="39">
        <v>450</v>
      </c>
      <c r="M34" s="26"/>
      <c r="N34" s="4"/>
      <c r="O34" s="23"/>
      <c r="P34" s="9" t="str">
        <f t="shared" si="13"/>
        <v/>
      </c>
      <c r="Q34" s="75"/>
      <c r="R34" s="64"/>
      <c r="T34" s="40" t="str">
        <f t="shared" si="14"/>
        <v/>
      </c>
      <c r="U34" s="40" t="str">
        <f t="shared" si="15"/>
        <v/>
      </c>
    </row>
    <row r="35" spans="1:21" ht="15" customHeight="1">
      <c r="A35" s="32" t="str">
        <f t="shared" ref="A35" si="39">IF(B35="","",)</f>
        <v/>
      </c>
      <c r="B35" s="30"/>
      <c r="C35" s="59" t="s">
        <v>145</v>
      </c>
      <c r="D35" s="21">
        <v>23</v>
      </c>
      <c r="E35" s="18"/>
      <c r="F35" s="11" t="s">
        <v>6</v>
      </c>
      <c r="G35" s="7" t="s">
        <v>248</v>
      </c>
      <c r="H35" s="4" t="s">
        <v>153</v>
      </c>
      <c r="I35" s="73" t="s">
        <v>441</v>
      </c>
      <c r="J35" s="38"/>
      <c r="K35" s="38" t="s">
        <v>276</v>
      </c>
      <c r="L35" s="39">
        <v>450</v>
      </c>
      <c r="M35" s="26"/>
      <c r="N35" s="4" t="s">
        <v>20</v>
      </c>
      <c r="O35" s="23" t="s">
        <v>7</v>
      </c>
      <c r="P35" s="9" t="str">
        <f t="shared" ref="P35" si="40">IF(O35="Cancelada","Inserir o motivo",IF(O35="Alterada","Inserir o motivo",IF(O35="Definida","situação a alterar",IF(O35="","",IF(O35="Por definir","sem data marcada",IF(O35="Realizada","-----"))))))</f>
        <v>-----</v>
      </c>
      <c r="Q35" s="75"/>
      <c r="R35" s="64"/>
      <c r="T35" s="40" t="str">
        <f t="shared" ref="T35" si="41">CONCATENATE(N35,O35)</f>
        <v>Plano AnualRealizada</v>
      </c>
      <c r="U35" s="40" t="str">
        <f t="shared" ref="U35" si="42">CONCATENATE(N35,H35)</f>
        <v>Plano AnualCultura</v>
      </c>
    </row>
    <row r="36" spans="1:21" ht="15" customHeight="1">
      <c r="A36" s="32" t="str">
        <f t="shared" si="12"/>
        <v/>
      </c>
      <c r="B36" s="30"/>
      <c r="C36" s="59" t="s">
        <v>145</v>
      </c>
      <c r="D36" s="21">
        <v>23</v>
      </c>
      <c r="E36" s="18"/>
      <c r="F36" s="11" t="s">
        <v>6</v>
      </c>
      <c r="G36" s="7" t="s">
        <v>689</v>
      </c>
      <c r="H36" s="4" t="s">
        <v>14</v>
      </c>
      <c r="I36" s="73" t="s">
        <v>387</v>
      </c>
      <c r="J36" s="38"/>
      <c r="K36" s="38" t="s">
        <v>276</v>
      </c>
      <c r="L36" s="39">
        <v>450</v>
      </c>
      <c r="M36" s="26"/>
      <c r="N36" s="4" t="s">
        <v>20</v>
      </c>
      <c r="O36" s="23" t="s">
        <v>7</v>
      </c>
      <c r="P36" s="9" t="str">
        <f t="shared" si="13"/>
        <v>-----</v>
      </c>
      <c r="Q36" s="75"/>
      <c r="R36" s="64"/>
      <c r="T36" s="40" t="str">
        <f t="shared" si="14"/>
        <v>Plano AnualRealizada</v>
      </c>
      <c r="U36" s="40" t="str">
        <f t="shared" si="15"/>
        <v>Plano AnualBiblioteca</v>
      </c>
    </row>
    <row r="37" spans="1:21" ht="15" customHeight="1">
      <c r="A37" s="32" t="str">
        <f t="shared" si="12"/>
        <v/>
      </c>
      <c r="B37" s="30"/>
      <c r="C37" s="59" t="s">
        <v>145</v>
      </c>
      <c r="D37" s="21">
        <v>24</v>
      </c>
      <c r="E37" s="18"/>
      <c r="F37" s="11" t="s">
        <v>0</v>
      </c>
      <c r="G37" s="7" t="s">
        <v>248</v>
      </c>
      <c r="H37" s="4" t="s">
        <v>153</v>
      </c>
      <c r="I37" s="73" t="s">
        <v>441</v>
      </c>
      <c r="J37" s="38"/>
      <c r="K37" s="38" t="s">
        <v>276</v>
      </c>
      <c r="L37" s="39">
        <v>450</v>
      </c>
      <c r="M37" s="26"/>
      <c r="N37" s="4" t="s">
        <v>20</v>
      </c>
      <c r="O37" s="23" t="s">
        <v>7</v>
      </c>
      <c r="P37" s="9" t="str">
        <f t="shared" si="13"/>
        <v>-----</v>
      </c>
      <c r="Q37" s="75"/>
      <c r="R37" s="64"/>
      <c r="T37" s="40" t="str">
        <f t="shared" si="14"/>
        <v>Plano AnualRealizada</v>
      </c>
      <c r="U37" s="40" t="str">
        <f t="shared" si="15"/>
        <v>Plano AnualCultura</v>
      </c>
    </row>
    <row r="38" spans="1:21" ht="15" customHeight="1">
      <c r="A38" s="32" t="str">
        <f t="shared" si="12"/>
        <v/>
      </c>
      <c r="B38" s="30"/>
      <c r="C38" s="59" t="s">
        <v>145</v>
      </c>
      <c r="D38" s="21">
        <v>25</v>
      </c>
      <c r="E38" s="18"/>
      <c r="F38" s="11" t="s">
        <v>1</v>
      </c>
      <c r="G38" s="7" t="s">
        <v>248</v>
      </c>
      <c r="H38" s="4" t="s">
        <v>153</v>
      </c>
      <c r="I38" s="73" t="s">
        <v>441</v>
      </c>
      <c r="J38" s="38"/>
      <c r="K38" s="38" t="s">
        <v>276</v>
      </c>
      <c r="L38" s="39">
        <v>450</v>
      </c>
      <c r="M38" s="26"/>
      <c r="N38" s="4" t="s">
        <v>20</v>
      </c>
      <c r="O38" s="23" t="s">
        <v>7</v>
      </c>
      <c r="P38" s="9" t="str">
        <f t="shared" si="13"/>
        <v>-----</v>
      </c>
      <c r="Q38" s="75"/>
      <c r="R38" s="64"/>
      <c r="T38" s="40" t="str">
        <f t="shared" si="14"/>
        <v>Plano AnualRealizada</v>
      </c>
      <c r="U38" s="40" t="str">
        <f t="shared" si="15"/>
        <v>Plano AnualCultura</v>
      </c>
    </row>
    <row r="39" spans="1:21" ht="15" customHeight="1">
      <c r="A39" s="32" t="str">
        <f t="shared" ref="A39:A45" si="43">IF(B39="","",)</f>
        <v/>
      </c>
      <c r="B39" s="30"/>
      <c r="C39" s="59" t="s">
        <v>145</v>
      </c>
      <c r="D39" s="21">
        <v>25</v>
      </c>
      <c r="E39" s="18"/>
      <c r="F39" s="11" t="s">
        <v>1</v>
      </c>
      <c r="G39" s="7" t="s">
        <v>689</v>
      </c>
      <c r="H39" s="4" t="s">
        <v>14</v>
      </c>
      <c r="I39" s="73" t="s">
        <v>387</v>
      </c>
      <c r="J39" s="38"/>
      <c r="K39" s="38" t="s">
        <v>276</v>
      </c>
      <c r="L39" s="39">
        <v>450</v>
      </c>
      <c r="M39" s="26"/>
      <c r="N39" s="4" t="s">
        <v>20</v>
      </c>
      <c r="O39" s="23" t="s">
        <v>7</v>
      </c>
      <c r="P39" s="9" t="str">
        <f t="shared" ref="P39:P45" si="44">IF(O39="Cancelada","Inserir o motivo",IF(O39="Alterada","Inserir o motivo",IF(O39="Definida","situação a alterar",IF(O39="","",IF(O39="Por definir","sem data marcada",IF(O39="Realizada","-----"))))))</f>
        <v>-----</v>
      </c>
      <c r="Q39" s="75"/>
      <c r="R39" s="64"/>
      <c r="T39" s="40" t="str">
        <f t="shared" ref="T39:T45" si="45">CONCATENATE(N39,O39)</f>
        <v>Plano AnualRealizada</v>
      </c>
      <c r="U39" s="40" t="str">
        <f t="shared" ref="U39:U45" si="46">CONCATENATE(N39,H39)</f>
        <v>Plano AnualBiblioteca</v>
      </c>
    </row>
    <row r="40" spans="1:21" ht="15" customHeight="1">
      <c r="A40" s="32" t="str">
        <f t="shared" si="43"/>
        <v/>
      </c>
      <c r="B40" s="30"/>
      <c r="C40" s="59" t="s">
        <v>145</v>
      </c>
      <c r="D40" s="21">
        <v>26</v>
      </c>
      <c r="E40" s="18"/>
      <c r="F40" s="11" t="s">
        <v>2</v>
      </c>
      <c r="G40" s="7"/>
      <c r="H40" s="4"/>
      <c r="I40" s="73"/>
      <c r="J40" s="38"/>
      <c r="K40" s="38" t="s">
        <v>276</v>
      </c>
      <c r="L40" s="39">
        <v>450</v>
      </c>
      <c r="M40" s="26"/>
      <c r="N40" s="4"/>
      <c r="O40" s="23"/>
      <c r="P40" s="9" t="str">
        <f t="shared" si="44"/>
        <v/>
      </c>
      <c r="Q40" s="75"/>
      <c r="R40" s="64"/>
      <c r="T40" s="40" t="str">
        <f t="shared" si="45"/>
        <v/>
      </c>
      <c r="U40" s="40" t="str">
        <f t="shared" si="46"/>
        <v/>
      </c>
    </row>
    <row r="41" spans="1:21" ht="15" customHeight="1">
      <c r="A41" s="32" t="str">
        <f t="shared" si="43"/>
        <v/>
      </c>
      <c r="B41" s="30"/>
      <c r="C41" s="59" t="s">
        <v>145</v>
      </c>
      <c r="D41" s="21">
        <v>27</v>
      </c>
      <c r="E41" s="18"/>
      <c r="F41" s="11" t="s">
        <v>3</v>
      </c>
      <c r="G41" s="7"/>
      <c r="H41" s="4"/>
      <c r="I41" s="73"/>
      <c r="J41" s="38"/>
      <c r="K41" s="38" t="s">
        <v>276</v>
      </c>
      <c r="L41" s="39">
        <v>450</v>
      </c>
      <c r="M41" s="26"/>
      <c r="N41" s="4"/>
      <c r="O41" s="23"/>
      <c r="P41" s="9" t="str">
        <f t="shared" si="44"/>
        <v/>
      </c>
      <c r="Q41" s="75"/>
      <c r="R41" s="64"/>
      <c r="T41" s="40" t="str">
        <f t="shared" si="45"/>
        <v/>
      </c>
      <c r="U41" s="40" t="str">
        <f t="shared" si="46"/>
        <v/>
      </c>
    </row>
    <row r="42" spans="1:21" ht="15" customHeight="1">
      <c r="A42" s="32" t="str">
        <f t="shared" si="43"/>
        <v/>
      </c>
      <c r="B42" s="30"/>
      <c r="C42" s="59" t="s">
        <v>145</v>
      </c>
      <c r="D42" s="21">
        <v>28</v>
      </c>
      <c r="E42" s="18"/>
      <c r="F42" s="11" t="s">
        <v>4</v>
      </c>
      <c r="G42" s="7"/>
      <c r="H42" s="4"/>
      <c r="I42" s="73"/>
      <c r="J42" s="38"/>
      <c r="K42" s="38" t="s">
        <v>276</v>
      </c>
      <c r="L42" s="39">
        <v>450</v>
      </c>
      <c r="M42" s="26"/>
      <c r="N42" s="4"/>
      <c r="O42" s="23"/>
      <c r="P42" s="9" t="str">
        <f t="shared" si="44"/>
        <v/>
      </c>
      <c r="Q42" s="75"/>
      <c r="R42" s="64"/>
      <c r="T42" s="40" t="str">
        <f t="shared" si="45"/>
        <v/>
      </c>
      <c r="U42" s="40" t="str">
        <f t="shared" si="46"/>
        <v/>
      </c>
    </row>
    <row r="43" spans="1:21" ht="15" customHeight="1">
      <c r="A43" s="32" t="str">
        <f t="shared" si="43"/>
        <v/>
      </c>
      <c r="B43" s="30"/>
      <c r="C43" s="59" t="s">
        <v>145</v>
      </c>
      <c r="D43" s="21">
        <v>29</v>
      </c>
      <c r="E43" s="18"/>
      <c r="F43" s="11" t="s">
        <v>5</v>
      </c>
      <c r="G43" s="7"/>
      <c r="H43" s="4"/>
      <c r="I43" s="73"/>
      <c r="J43" s="38"/>
      <c r="K43" s="38" t="s">
        <v>276</v>
      </c>
      <c r="L43" s="39">
        <v>450</v>
      </c>
      <c r="M43" s="26"/>
      <c r="N43" s="4"/>
      <c r="O43" s="23"/>
      <c r="P43" s="9" t="str">
        <f t="shared" si="44"/>
        <v/>
      </c>
      <c r="Q43" s="75"/>
      <c r="R43" s="64"/>
      <c r="T43" s="40" t="str">
        <f t="shared" si="45"/>
        <v/>
      </c>
      <c r="U43" s="40" t="str">
        <f t="shared" si="46"/>
        <v/>
      </c>
    </row>
    <row r="44" spans="1:21" ht="15" customHeight="1">
      <c r="A44" s="32" t="str">
        <f t="shared" ref="A44" si="47">IF(B44="","",)</f>
        <v/>
      </c>
      <c r="B44" s="30"/>
      <c r="C44" s="59" t="s">
        <v>145</v>
      </c>
      <c r="D44" s="21">
        <v>30</v>
      </c>
      <c r="E44" s="18"/>
      <c r="F44" s="11" t="s">
        <v>6</v>
      </c>
      <c r="G44" s="7" t="s">
        <v>248</v>
      </c>
      <c r="H44" s="4" t="s">
        <v>153</v>
      </c>
      <c r="I44" s="73" t="s">
        <v>441</v>
      </c>
      <c r="J44" s="38"/>
      <c r="K44" s="38" t="s">
        <v>276</v>
      </c>
      <c r="L44" s="39">
        <v>450</v>
      </c>
      <c r="M44" s="26"/>
      <c r="N44" s="4" t="s">
        <v>20</v>
      </c>
      <c r="O44" s="23" t="s">
        <v>7</v>
      </c>
      <c r="P44" s="9" t="str">
        <f t="shared" ref="P44" si="48">IF(O44="Cancelada","Inserir o motivo",IF(O44="Alterada","Inserir o motivo",IF(O44="Definida","situação a alterar",IF(O44="","",IF(O44="Por definir","sem data marcada",IF(O44="Realizada","-----"))))))</f>
        <v>-----</v>
      </c>
      <c r="Q44" s="75"/>
      <c r="R44" s="64"/>
      <c r="T44" s="40" t="str">
        <f t="shared" ref="T44" si="49">CONCATENATE(N44,O44)</f>
        <v>Plano AnualRealizada</v>
      </c>
      <c r="U44" s="40" t="str">
        <f t="shared" ref="U44" si="50">CONCATENATE(N44,H44)</f>
        <v>Plano AnualCultura</v>
      </c>
    </row>
    <row r="45" spans="1:21" ht="15" customHeight="1">
      <c r="A45" s="32" t="str">
        <f t="shared" si="43"/>
        <v/>
      </c>
      <c r="B45" s="30"/>
      <c r="C45" s="59" t="s">
        <v>145</v>
      </c>
      <c r="D45" s="21">
        <v>30</v>
      </c>
      <c r="E45" s="18"/>
      <c r="F45" s="11" t="s">
        <v>6</v>
      </c>
      <c r="G45" s="7" t="s">
        <v>689</v>
      </c>
      <c r="H45" s="4" t="s">
        <v>14</v>
      </c>
      <c r="I45" s="73" t="s">
        <v>387</v>
      </c>
      <c r="J45" s="38"/>
      <c r="K45" s="38" t="s">
        <v>276</v>
      </c>
      <c r="L45" s="39">
        <v>450</v>
      </c>
      <c r="M45" s="26"/>
      <c r="N45" s="4" t="s">
        <v>20</v>
      </c>
      <c r="O45" s="23" t="s">
        <v>7</v>
      </c>
      <c r="P45" s="9" t="str">
        <f t="shared" si="44"/>
        <v>-----</v>
      </c>
      <c r="Q45" s="75"/>
      <c r="R45" s="64"/>
      <c r="T45" s="40" t="str">
        <f t="shared" si="45"/>
        <v>Plano AnualRealizada</v>
      </c>
      <c r="U45" s="40" t="str">
        <f t="shared" si="46"/>
        <v>Plano AnualBiblioteca</v>
      </c>
    </row>
    <row r="46" spans="1:21" ht="15" customHeight="1">
      <c r="A46" s="32" t="str">
        <f t="shared" si="12"/>
        <v/>
      </c>
      <c r="B46" s="30"/>
      <c r="C46" s="59" t="s">
        <v>145</v>
      </c>
      <c r="D46" s="21">
        <v>31</v>
      </c>
      <c r="E46" s="18"/>
      <c r="F46" s="11" t="s">
        <v>0</v>
      </c>
      <c r="G46" s="7" t="s">
        <v>248</v>
      </c>
      <c r="H46" s="4" t="s">
        <v>153</v>
      </c>
      <c r="I46" s="73" t="s">
        <v>441</v>
      </c>
      <c r="J46" s="38"/>
      <c r="K46" s="38" t="s">
        <v>276</v>
      </c>
      <c r="L46" s="39">
        <v>450</v>
      </c>
      <c r="M46" s="26"/>
      <c r="N46" s="4" t="s">
        <v>20</v>
      </c>
      <c r="O46" s="23" t="s">
        <v>7</v>
      </c>
      <c r="P46" s="9" t="str">
        <f t="shared" si="13"/>
        <v>-----</v>
      </c>
      <c r="Q46" s="75"/>
      <c r="R46" s="64"/>
      <c r="T46" s="40" t="str">
        <f t="shared" si="14"/>
        <v>Plano AnualRealizada</v>
      </c>
      <c r="U46" s="40" t="str">
        <f t="shared" si="15"/>
        <v>Plano AnualCultura</v>
      </c>
    </row>
    <row r="47" spans="1:21" ht="15" customHeight="1">
      <c r="A47" s="32" t="str">
        <f t="shared" si="12"/>
        <v/>
      </c>
      <c r="B47" s="30"/>
      <c r="C47" s="59" t="s">
        <v>145</v>
      </c>
      <c r="D47" s="21"/>
      <c r="E47" s="18"/>
      <c r="F47" s="11"/>
      <c r="G47" s="7"/>
      <c r="H47" s="4"/>
      <c r="I47" s="73"/>
      <c r="J47" s="38"/>
      <c r="K47" s="38" t="s">
        <v>276</v>
      </c>
      <c r="L47" s="39">
        <v>0</v>
      </c>
      <c r="M47" s="26"/>
      <c r="N47" s="4"/>
      <c r="O47" s="23"/>
      <c r="P47" s="9" t="str">
        <f t="shared" si="13"/>
        <v/>
      </c>
      <c r="Q47" s="75"/>
      <c r="R47" s="64"/>
      <c r="T47" s="40" t="str">
        <f t="shared" si="14"/>
        <v/>
      </c>
      <c r="U47" s="40" t="str">
        <f t="shared" si="15"/>
        <v/>
      </c>
    </row>
    <row r="48" spans="1:21" ht="15" customHeight="1">
      <c r="A48" s="32" t="str">
        <f t="shared" si="12"/>
        <v/>
      </c>
      <c r="B48" s="30"/>
      <c r="C48" s="59" t="s">
        <v>145</v>
      </c>
      <c r="D48" s="21"/>
      <c r="E48" s="18"/>
      <c r="F48" s="11"/>
      <c r="G48" s="7"/>
      <c r="H48" s="4"/>
      <c r="I48" s="73"/>
      <c r="J48" s="38"/>
      <c r="K48" s="38" t="s">
        <v>276</v>
      </c>
      <c r="L48" s="39">
        <v>30</v>
      </c>
      <c r="M48" s="26"/>
      <c r="N48" s="4"/>
      <c r="O48" s="23"/>
      <c r="P48" s="9" t="str">
        <f t="shared" si="13"/>
        <v/>
      </c>
      <c r="Q48" s="75"/>
      <c r="R48" s="64"/>
      <c r="T48" s="40" t="str">
        <f t="shared" si="14"/>
        <v/>
      </c>
      <c r="U48" s="40" t="str">
        <f t="shared" si="15"/>
        <v/>
      </c>
    </row>
    <row r="49" spans="1:21" ht="15" customHeight="1">
      <c r="A49" s="32" t="str">
        <f t="shared" si="12"/>
        <v/>
      </c>
      <c r="B49" s="30"/>
      <c r="C49" s="59" t="s">
        <v>145</v>
      </c>
      <c r="D49" s="21"/>
      <c r="E49" s="18"/>
      <c r="F49" s="11"/>
      <c r="G49" s="7"/>
      <c r="H49" s="4"/>
      <c r="I49" s="73"/>
      <c r="J49" s="38"/>
      <c r="K49" s="38" t="s">
        <v>276</v>
      </c>
      <c r="L49" s="39">
        <v>150</v>
      </c>
      <c r="M49" s="26"/>
      <c r="N49" s="4"/>
      <c r="O49" s="23"/>
      <c r="P49" s="9" t="str">
        <f t="shared" si="13"/>
        <v/>
      </c>
      <c r="Q49" s="75"/>
      <c r="R49" s="64"/>
      <c r="T49" s="40" t="str">
        <f>CONCATENATE(N49,O49)</f>
        <v/>
      </c>
      <c r="U49" s="40" t="str">
        <f>CONCATENATE(N49,H49)</f>
        <v/>
      </c>
    </row>
    <row r="50" spans="1:21" ht="4.5" customHeight="1">
      <c r="A50" s="33" t="str">
        <f>IF(B50="","",)</f>
        <v/>
      </c>
      <c r="B50" s="31"/>
      <c r="C50" s="37"/>
      <c r="D50" s="17"/>
      <c r="E50" s="19"/>
      <c r="F50" s="12"/>
      <c r="G50" s="13"/>
      <c r="H50" s="14"/>
      <c r="I50" s="72"/>
      <c r="J50" s="36"/>
      <c r="K50" s="36"/>
      <c r="L50" s="36"/>
      <c r="M50" s="27"/>
      <c r="N50" s="14"/>
      <c r="O50" s="24"/>
      <c r="P50" s="15" t="str">
        <f t="shared" ref="P50" si="51">IF(O50="Cancelada","Inserir o motivo",IF(O50="Alterada","Inserir o motivo",IF(O50="Definida","situação a alterar",IF(O50="","",IF(O50="Por definir","sem data marcada",IF(O50="Realizada","-----"))))))</f>
        <v/>
      </c>
      <c r="Q50" s="76"/>
      <c r="R50" s="66"/>
      <c r="T50" s="42" t="str">
        <f t="shared" ref="T50" si="52">CONCATENATE(N50,O50)</f>
        <v/>
      </c>
      <c r="U50" s="42" t="str">
        <f t="shared" ref="U50" si="53">CONCATENATE(N50,H50)</f>
        <v/>
      </c>
    </row>
    <row r="51" spans="1:21" ht="15" customHeight="1">
      <c r="F51" s="2"/>
      <c r="L51" s="61"/>
      <c r="O51" s="2"/>
      <c r="P51" s="2"/>
      <c r="Q51" s="67"/>
      <c r="R51" s="67"/>
    </row>
    <row r="52" spans="1:21">
      <c r="B52" s="29" t="s">
        <v>133</v>
      </c>
      <c r="C52" s="43" t="s">
        <v>138</v>
      </c>
      <c r="D52" s="46">
        <v>1</v>
      </c>
      <c r="E52" s="47" t="s">
        <v>79</v>
      </c>
      <c r="F52" s="45" t="s">
        <v>5</v>
      </c>
      <c r="G52" s="69" t="s">
        <v>471</v>
      </c>
      <c r="H52" s="44" t="s">
        <v>75</v>
      </c>
      <c r="I52" s="71" t="s">
        <v>385</v>
      </c>
      <c r="K52" s="51" t="s">
        <v>154</v>
      </c>
      <c r="N52" s="44" t="s">
        <v>21</v>
      </c>
      <c r="O52" s="44" t="s">
        <v>8</v>
      </c>
      <c r="P52" s="44" t="s">
        <v>51</v>
      </c>
      <c r="Q52" s="68" t="s">
        <v>408</v>
      </c>
      <c r="R52" s="67"/>
    </row>
    <row r="53" spans="1:21">
      <c r="B53" s="29" t="s">
        <v>293</v>
      </c>
      <c r="C53" s="43" t="s">
        <v>139</v>
      </c>
      <c r="D53" s="46">
        <v>2</v>
      </c>
      <c r="E53" s="47" t="s">
        <v>76</v>
      </c>
      <c r="F53" s="45" t="s">
        <v>6</v>
      </c>
      <c r="G53" s="100" t="s">
        <v>689</v>
      </c>
      <c r="H53" s="44" t="s">
        <v>14</v>
      </c>
      <c r="I53" s="71" t="s">
        <v>411</v>
      </c>
      <c r="K53" s="51" t="s">
        <v>155</v>
      </c>
      <c r="N53" s="44" t="s">
        <v>84</v>
      </c>
      <c r="O53" s="44" t="s">
        <v>50</v>
      </c>
      <c r="P53" s="44" t="s">
        <v>52</v>
      </c>
      <c r="Q53" s="68" t="s">
        <v>409</v>
      </c>
      <c r="R53" s="67"/>
    </row>
    <row r="54" spans="1:21">
      <c r="B54" s="29"/>
      <c r="C54" s="43" t="s">
        <v>140</v>
      </c>
      <c r="D54" s="46">
        <v>3</v>
      </c>
      <c r="E54" s="47" t="s">
        <v>80</v>
      </c>
      <c r="F54" s="45" t="s">
        <v>0</v>
      </c>
      <c r="G54" s="100" t="s">
        <v>688</v>
      </c>
      <c r="H54" s="44" t="s">
        <v>15</v>
      </c>
      <c r="I54" s="71" t="s">
        <v>410</v>
      </c>
      <c r="K54" s="51" t="s">
        <v>278</v>
      </c>
      <c r="N54" s="44" t="s">
        <v>20</v>
      </c>
      <c r="O54" s="44" t="s">
        <v>24</v>
      </c>
      <c r="P54" s="44" t="s">
        <v>53</v>
      </c>
      <c r="Q54" s="67"/>
      <c r="R54" s="67"/>
    </row>
    <row r="55" spans="1:21">
      <c r="B55" s="29"/>
      <c r="C55" s="43" t="s">
        <v>141</v>
      </c>
      <c r="D55" s="46">
        <v>4</v>
      </c>
      <c r="E55" s="47" t="s">
        <v>81</v>
      </c>
      <c r="F55" s="45" t="s">
        <v>1</v>
      </c>
      <c r="G55" s="100" t="s">
        <v>687</v>
      </c>
      <c r="H55" s="44" t="s">
        <v>153</v>
      </c>
      <c r="I55" s="71" t="s">
        <v>412</v>
      </c>
      <c r="K55" s="51" t="s">
        <v>279</v>
      </c>
      <c r="N55" s="52"/>
      <c r="O55" s="44" t="s">
        <v>22</v>
      </c>
      <c r="P55" s="44" t="s">
        <v>30</v>
      </c>
      <c r="Q55" s="67"/>
      <c r="R55" s="67"/>
    </row>
    <row r="56" spans="1:21">
      <c r="B56" s="29"/>
      <c r="C56" s="43" t="s">
        <v>142</v>
      </c>
      <c r="D56" s="46">
        <v>5</v>
      </c>
      <c r="E56" s="47" t="s">
        <v>82</v>
      </c>
      <c r="F56" s="45" t="s">
        <v>2</v>
      </c>
      <c r="G56" s="100" t="s">
        <v>686</v>
      </c>
      <c r="H56" s="44" t="s">
        <v>11</v>
      </c>
      <c r="I56" s="71" t="s">
        <v>318</v>
      </c>
      <c r="K56" s="51" t="s">
        <v>276</v>
      </c>
      <c r="N56" s="52"/>
      <c r="O56" s="44" t="s">
        <v>7</v>
      </c>
      <c r="P56" s="44" t="s">
        <v>35</v>
      </c>
      <c r="Q56" s="67"/>
      <c r="R56" s="67"/>
    </row>
    <row r="57" spans="1:21">
      <c r="C57" s="43" t="s">
        <v>143</v>
      </c>
      <c r="D57" s="46">
        <v>6</v>
      </c>
      <c r="E57" s="47" t="s">
        <v>83</v>
      </c>
      <c r="F57" s="45" t="s">
        <v>3</v>
      </c>
      <c r="G57" s="69" t="s">
        <v>685</v>
      </c>
      <c r="H57" s="44" t="s">
        <v>18</v>
      </c>
      <c r="I57" s="71" t="s">
        <v>413</v>
      </c>
      <c r="K57" s="51" t="s">
        <v>280</v>
      </c>
      <c r="N57" s="52"/>
      <c r="O57" s="53"/>
      <c r="P57" s="44" t="s">
        <v>31</v>
      </c>
      <c r="Q57" s="67"/>
      <c r="R57" s="67"/>
    </row>
    <row r="58" spans="1:21">
      <c r="C58" s="43" t="s">
        <v>144</v>
      </c>
      <c r="D58" s="46">
        <v>7</v>
      </c>
      <c r="E58" s="47" t="s">
        <v>85</v>
      </c>
      <c r="F58" s="45" t="s">
        <v>4</v>
      </c>
      <c r="G58" s="69" t="s">
        <v>465</v>
      </c>
      <c r="H58" s="44" t="s">
        <v>17</v>
      </c>
      <c r="I58" s="71" t="s">
        <v>415</v>
      </c>
      <c r="K58" s="51" t="s">
        <v>281</v>
      </c>
      <c r="O58" s="2"/>
      <c r="P58" s="2"/>
      <c r="Q58" s="67"/>
      <c r="R58" s="67"/>
    </row>
    <row r="59" spans="1:21">
      <c r="C59" s="43" t="s">
        <v>145</v>
      </c>
      <c r="D59" s="46">
        <v>8</v>
      </c>
      <c r="E59" s="47" t="s">
        <v>86</v>
      </c>
      <c r="F59" s="45" t="s">
        <v>38</v>
      </c>
      <c r="G59" s="69" t="s">
        <v>361</v>
      </c>
      <c r="H59" s="44" t="s">
        <v>152</v>
      </c>
      <c r="I59" s="71" t="s">
        <v>414</v>
      </c>
      <c r="O59" s="2"/>
      <c r="P59" s="2"/>
      <c r="Q59" s="67"/>
      <c r="R59" s="67"/>
    </row>
    <row r="60" spans="1:21">
      <c r="C60" s="43" t="s">
        <v>146</v>
      </c>
      <c r="D60" s="46">
        <v>9</v>
      </c>
      <c r="E60" s="47" t="s">
        <v>87</v>
      </c>
      <c r="G60" s="69" t="s">
        <v>368</v>
      </c>
      <c r="H60" s="44" t="s">
        <v>16</v>
      </c>
      <c r="I60" s="71" t="s">
        <v>445</v>
      </c>
      <c r="P60" s="2"/>
      <c r="Q60" s="67"/>
      <c r="R60" s="67"/>
    </row>
    <row r="61" spans="1:21">
      <c r="C61" s="43" t="s">
        <v>147</v>
      </c>
      <c r="D61" s="46">
        <v>10</v>
      </c>
      <c r="E61" s="47" t="s">
        <v>88</v>
      </c>
      <c r="G61" s="69" t="s">
        <v>161</v>
      </c>
      <c r="H61" s="44" t="s">
        <v>13</v>
      </c>
      <c r="I61" s="71" t="s">
        <v>376</v>
      </c>
      <c r="P61" s="2"/>
      <c r="Q61" s="67"/>
      <c r="R61" s="67"/>
    </row>
    <row r="62" spans="1:21">
      <c r="C62" s="43" t="s">
        <v>148</v>
      </c>
      <c r="D62" s="46">
        <v>11</v>
      </c>
      <c r="E62" s="47" t="s">
        <v>89</v>
      </c>
      <c r="F62" s="3"/>
      <c r="G62" s="69" t="s">
        <v>162</v>
      </c>
      <c r="H62" s="44" t="s">
        <v>12</v>
      </c>
      <c r="I62" s="71" t="s">
        <v>447</v>
      </c>
      <c r="P62" s="2"/>
      <c r="Q62" s="67"/>
      <c r="R62" s="67"/>
    </row>
    <row r="63" spans="1:21">
      <c r="C63" s="43" t="s">
        <v>149</v>
      </c>
      <c r="D63" s="46">
        <v>12</v>
      </c>
      <c r="E63" s="47" t="s">
        <v>90</v>
      </c>
      <c r="F63" s="3"/>
      <c r="G63" s="69" t="s">
        <v>163</v>
      </c>
      <c r="I63" s="71" t="s">
        <v>440</v>
      </c>
      <c r="Q63" s="67"/>
      <c r="R63" s="67"/>
    </row>
    <row r="64" spans="1:21">
      <c r="D64" s="48">
        <v>13</v>
      </c>
      <c r="E64" s="49" t="s">
        <v>91</v>
      </c>
      <c r="F64" s="3"/>
      <c r="G64" s="69" t="s">
        <v>164</v>
      </c>
      <c r="I64" s="71" t="s">
        <v>388</v>
      </c>
      <c r="Q64" s="67"/>
      <c r="R64" s="67"/>
    </row>
    <row r="65" spans="4:18">
      <c r="D65" s="48">
        <v>14</v>
      </c>
      <c r="E65" s="49" t="s">
        <v>92</v>
      </c>
      <c r="F65" s="3"/>
      <c r="G65" s="69" t="s">
        <v>165</v>
      </c>
      <c r="I65" s="71" t="s">
        <v>309</v>
      </c>
      <c r="Q65" s="67"/>
      <c r="R65" s="67"/>
    </row>
    <row r="66" spans="4:18">
      <c r="D66" s="48">
        <v>15</v>
      </c>
      <c r="E66" s="49" t="s">
        <v>93</v>
      </c>
      <c r="F66" s="3"/>
      <c r="G66" s="69" t="s">
        <v>166</v>
      </c>
      <c r="I66" s="71" t="s">
        <v>449</v>
      </c>
      <c r="Q66" s="67"/>
      <c r="R66" s="67"/>
    </row>
    <row r="67" spans="4:18">
      <c r="D67" s="48">
        <v>16</v>
      </c>
      <c r="E67" s="49" t="s">
        <v>94</v>
      </c>
      <c r="F67" s="3"/>
      <c r="G67" s="69" t="s">
        <v>167</v>
      </c>
      <c r="I67" s="71" t="s">
        <v>566</v>
      </c>
      <c r="Q67" s="67"/>
      <c r="R67" s="67"/>
    </row>
    <row r="68" spans="4:18">
      <c r="D68" s="48">
        <v>17</v>
      </c>
      <c r="E68" s="49" t="s">
        <v>95</v>
      </c>
      <c r="F68" s="3"/>
      <c r="G68" s="69" t="s">
        <v>487</v>
      </c>
      <c r="I68" s="71" t="s">
        <v>438</v>
      </c>
      <c r="Q68" s="67"/>
      <c r="R68" s="67"/>
    </row>
    <row r="69" spans="4:18">
      <c r="D69" s="48">
        <v>18</v>
      </c>
      <c r="E69" s="49" t="s">
        <v>96</v>
      </c>
      <c r="F69" s="3"/>
      <c r="G69" s="69" t="s">
        <v>451</v>
      </c>
      <c r="I69" s="71" t="s">
        <v>434</v>
      </c>
      <c r="Q69" s="67"/>
      <c r="R69" s="67"/>
    </row>
    <row r="70" spans="4:18">
      <c r="D70" s="48">
        <v>19</v>
      </c>
      <c r="E70" s="49" t="s">
        <v>77</v>
      </c>
      <c r="F70" s="3"/>
      <c r="G70" s="69" t="s">
        <v>63</v>
      </c>
      <c r="I70" s="71" t="s">
        <v>416</v>
      </c>
      <c r="Q70" s="67"/>
      <c r="R70" s="67"/>
    </row>
    <row r="71" spans="4:18">
      <c r="D71" s="48">
        <v>20</v>
      </c>
      <c r="E71" s="49" t="s">
        <v>78</v>
      </c>
      <c r="F71" s="3"/>
      <c r="G71" s="69" t="s">
        <v>304</v>
      </c>
      <c r="I71" s="71" t="s">
        <v>540</v>
      </c>
      <c r="Q71" s="67"/>
      <c r="R71" s="67"/>
    </row>
    <row r="72" spans="4:18">
      <c r="D72" s="48">
        <v>21</v>
      </c>
      <c r="E72" s="49" t="s">
        <v>97</v>
      </c>
      <c r="F72" s="3"/>
      <c r="G72" s="69" t="s">
        <v>486</v>
      </c>
      <c r="I72" s="71" t="s">
        <v>441</v>
      </c>
      <c r="Q72" s="67"/>
      <c r="R72" s="67"/>
    </row>
    <row r="73" spans="4:18">
      <c r="D73" s="48">
        <v>22</v>
      </c>
      <c r="E73" s="49" t="s">
        <v>98</v>
      </c>
      <c r="F73" s="3"/>
      <c r="G73" s="69" t="s">
        <v>168</v>
      </c>
      <c r="I73" s="71" t="s">
        <v>442</v>
      </c>
      <c r="Q73" s="67"/>
      <c r="R73" s="67"/>
    </row>
    <row r="74" spans="4:18">
      <c r="D74" s="48">
        <v>24</v>
      </c>
      <c r="E74" s="49" t="s">
        <v>100</v>
      </c>
      <c r="F74" s="3"/>
      <c r="G74" s="69" t="s">
        <v>340</v>
      </c>
      <c r="I74" s="71" t="s">
        <v>417</v>
      </c>
      <c r="Q74" s="67"/>
      <c r="R74" s="67"/>
    </row>
    <row r="75" spans="4:18">
      <c r="D75" s="48">
        <v>25</v>
      </c>
      <c r="E75" s="49" t="s">
        <v>101</v>
      </c>
      <c r="F75" s="3"/>
      <c r="G75" s="69" t="s">
        <v>485</v>
      </c>
      <c r="I75" s="71" t="s">
        <v>387</v>
      </c>
      <c r="Q75" s="67"/>
      <c r="R75" s="67"/>
    </row>
    <row r="76" spans="4:18">
      <c r="D76" s="48">
        <v>26</v>
      </c>
      <c r="E76" s="49" t="s">
        <v>102</v>
      </c>
      <c r="F76" s="3"/>
      <c r="G76" s="69" t="s">
        <v>169</v>
      </c>
      <c r="I76" s="71" t="s">
        <v>439</v>
      </c>
      <c r="Q76" s="67"/>
      <c r="R76" s="67"/>
    </row>
    <row r="77" spans="4:18">
      <c r="D77" s="48">
        <v>27</v>
      </c>
      <c r="E77" s="49" t="s">
        <v>103</v>
      </c>
      <c r="F77" s="3"/>
      <c r="G77" s="69" t="s">
        <v>169</v>
      </c>
      <c r="I77" s="71" t="s">
        <v>418</v>
      </c>
      <c r="Q77" s="67"/>
      <c r="R77" s="67"/>
    </row>
    <row r="78" spans="4:18">
      <c r="D78" s="48">
        <v>28</v>
      </c>
      <c r="E78" s="49" t="s">
        <v>104</v>
      </c>
      <c r="F78" s="3"/>
      <c r="G78" s="69" t="s">
        <v>129</v>
      </c>
      <c r="I78" s="71" t="s">
        <v>419</v>
      </c>
      <c r="Q78" s="67"/>
      <c r="R78" s="67"/>
    </row>
    <row r="79" spans="4:18">
      <c r="D79" s="48">
        <v>28</v>
      </c>
      <c r="E79" s="49" t="s">
        <v>104</v>
      </c>
      <c r="F79" s="3"/>
      <c r="G79" s="69" t="s">
        <v>484</v>
      </c>
      <c r="I79" s="71" t="s">
        <v>335</v>
      </c>
      <c r="Q79" s="67"/>
      <c r="R79" s="67"/>
    </row>
    <row r="80" spans="4:18">
      <c r="D80" s="48">
        <v>29</v>
      </c>
      <c r="E80" s="49" t="s">
        <v>105</v>
      </c>
      <c r="F80" s="3"/>
      <c r="G80" s="69" t="s">
        <v>475</v>
      </c>
      <c r="I80" s="71" t="s">
        <v>436</v>
      </c>
      <c r="Q80" s="67"/>
      <c r="R80" s="67"/>
    </row>
    <row r="81" spans="1:21">
      <c r="D81" s="48">
        <v>30</v>
      </c>
      <c r="E81" s="49" t="s">
        <v>106</v>
      </c>
      <c r="F81" s="3"/>
      <c r="G81" s="69" t="s">
        <v>170</v>
      </c>
      <c r="I81" s="71" t="s">
        <v>436</v>
      </c>
      <c r="Q81" s="67"/>
      <c r="R81" s="67"/>
    </row>
    <row r="82" spans="1:21">
      <c r="D82" s="48">
        <v>31</v>
      </c>
      <c r="E82" s="50" t="s">
        <v>107</v>
      </c>
      <c r="F82" s="3"/>
      <c r="G82" s="69" t="s">
        <v>308</v>
      </c>
      <c r="I82" s="71" t="s">
        <v>420</v>
      </c>
      <c r="Q82" s="67"/>
      <c r="R82" s="67"/>
    </row>
    <row r="83" spans="1:21">
      <c r="D83" s="48" t="s">
        <v>36</v>
      </c>
      <c r="E83" s="49"/>
      <c r="F83" s="3"/>
      <c r="G83" s="69" t="s">
        <v>394</v>
      </c>
      <c r="I83" s="71" t="s">
        <v>421</v>
      </c>
      <c r="Q83" s="67"/>
      <c r="R83" s="67"/>
    </row>
    <row r="84" spans="1:21">
      <c r="F84" s="3"/>
      <c r="G84" s="69" t="s">
        <v>394</v>
      </c>
      <c r="I84" s="71" t="s">
        <v>446</v>
      </c>
      <c r="Q84" s="67"/>
      <c r="R84" s="67"/>
    </row>
    <row r="85" spans="1:21">
      <c r="F85" s="3"/>
      <c r="G85" s="69" t="s">
        <v>483</v>
      </c>
      <c r="I85" s="71" t="s">
        <v>343</v>
      </c>
      <c r="Q85" s="67"/>
      <c r="R85" s="67"/>
    </row>
    <row r="86" spans="1:21">
      <c r="F86" s="3"/>
      <c r="G86" s="69" t="s">
        <v>284</v>
      </c>
      <c r="I86" s="71" t="s">
        <v>422</v>
      </c>
      <c r="Q86" s="67"/>
      <c r="R86" s="67"/>
    </row>
    <row r="87" spans="1:21">
      <c r="F87" s="3"/>
      <c r="G87" s="69" t="s">
        <v>464</v>
      </c>
      <c r="I87" s="71" t="s">
        <v>423</v>
      </c>
      <c r="Q87" s="67"/>
      <c r="R87" s="67"/>
    </row>
    <row r="88" spans="1:21">
      <c r="F88" s="3"/>
      <c r="G88" s="69" t="s">
        <v>470</v>
      </c>
      <c r="I88" s="71" t="s">
        <v>443</v>
      </c>
      <c r="Q88" s="67"/>
      <c r="R88" s="67"/>
    </row>
    <row r="89" spans="1:21">
      <c r="F89" s="3"/>
      <c r="G89" s="69" t="s">
        <v>472</v>
      </c>
      <c r="I89" s="71" t="s">
        <v>424</v>
      </c>
      <c r="Q89" s="67"/>
      <c r="R89" s="67"/>
    </row>
    <row r="90" spans="1:21">
      <c r="F90" s="3"/>
      <c r="G90" s="69" t="s">
        <v>171</v>
      </c>
      <c r="I90" s="71" t="s">
        <v>384</v>
      </c>
      <c r="Q90" s="67"/>
      <c r="R90" s="67"/>
    </row>
    <row r="91" spans="1:21">
      <c r="F91" s="3"/>
      <c r="G91" s="69" t="s">
        <v>44</v>
      </c>
      <c r="I91" s="71" t="s">
        <v>444</v>
      </c>
      <c r="Q91" s="67"/>
      <c r="R91" s="67"/>
    </row>
    <row r="92" spans="1:21" s="34" customFormat="1">
      <c r="A92"/>
      <c r="B92"/>
      <c r="C92"/>
      <c r="D92" s="20"/>
      <c r="E92" s="16"/>
      <c r="F92" s="3"/>
      <c r="G92" s="69" t="s">
        <v>172</v>
      </c>
      <c r="H92"/>
      <c r="I92" s="71" t="s">
        <v>425</v>
      </c>
      <c r="M92" s="25"/>
      <c r="N92"/>
      <c r="O92"/>
      <c r="P92" s="8"/>
      <c r="Q92"/>
      <c r="R92"/>
      <c r="S92"/>
      <c r="T92"/>
      <c r="U92"/>
    </row>
    <row r="93" spans="1:21" s="34" customFormat="1">
      <c r="A93"/>
      <c r="B93"/>
      <c r="C93"/>
      <c r="D93" s="20"/>
      <c r="E93" s="16"/>
      <c r="F93"/>
      <c r="G93" s="69" t="s">
        <v>67</v>
      </c>
      <c r="H93"/>
      <c r="I93" s="71" t="s">
        <v>426</v>
      </c>
      <c r="M93" s="25"/>
      <c r="N93"/>
      <c r="O93"/>
      <c r="P93" s="8"/>
      <c r="Q93"/>
      <c r="R93"/>
      <c r="S93"/>
      <c r="T93"/>
      <c r="U93"/>
    </row>
    <row r="94" spans="1:21" s="34" customFormat="1">
      <c r="A94"/>
      <c r="B94"/>
      <c r="C94"/>
      <c r="D94" s="20"/>
      <c r="E94" s="16"/>
      <c r="F94"/>
      <c r="G94" s="69" t="s">
        <v>173</v>
      </c>
      <c r="H94"/>
      <c r="I94" s="71" t="s">
        <v>427</v>
      </c>
      <c r="M94" s="25"/>
      <c r="N94"/>
      <c r="O94"/>
      <c r="P94" s="8"/>
      <c r="Q94"/>
      <c r="R94"/>
      <c r="S94"/>
      <c r="T94"/>
      <c r="U94"/>
    </row>
    <row r="95" spans="1:21" s="34" customFormat="1">
      <c r="A95"/>
      <c r="B95"/>
      <c r="C95"/>
      <c r="D95" s="20"/>
      <c r="E95" s="16"/>
      <c r="F95"/>
      <c r="G95" s="69" t="s">
        <v>374</v>
      </c>
      <c r="H95"/>
      <c r="I95" s="71" t="s">
        <v>428</v>
      </c>
      <c r="M95" s="25"/>
      <c r="N95"/>
      <c r="O95"/>
      <c r="P95" s="8"/>
      <c r="Q95"/>
      <c r="R95"/>
      <c r="S95"/>
      <c r="T95"/>
      <c r="U95"/>
    </row>
    <row r="96" spans="1:21" s="34" customFormat="1">
      <c r="A96"/>
      <c r="B96"/>
      <c r="C96"/>
      <c r="D96" s="20"/>
      <c r="E96" s="16"/>
      <c r="F96"/>
      <c r="G96" s="69" t="s">
        <v>351</v>
      </c>
      <c r="H96"/>
      <c r="I96" s="71" t="s">
        <v>429</v>
      </c>
      <c r="M96" s="25"/>
      <c r="N96"/>
      <c r="O96"/>
      <c r="P96" s="8"/>
      <c r="Q96"/>
      <c r="R96"/>
      <c r="S96"/>
      <c r="T96"/>
      <c r="U96"/>
    </row>
    <row r="97" spans="1:21" s="34" customFormat="1">
      <c r="A97"/>
      <c r="B97"/>
      <c r="C97"/>
      <c r="D97" s="20"/>
      <c r="E97" s="16"/>
      <c r="F97"/>
      <c r="G97" s="69" t="s">
        <v>353</v>
      </c>
      <c r="H97"/>
      <c r="I97" s="71" t="s">
        <v>431</v>
      </c>
      <c r="M97" s="25"/>
      <c r="N97"/>
      <c r="O97"/>
      <c r="P97" s="8"/>
      <c r="Q97"/>
      <c r="R97"/>
      <c r="S97"/>
      <c r="T97"/>
      <c r="U97"/>
    </row>
    <row r="98" spans="1:21" s="34" customFormat="1">
      <c r="A98"/>
      <c r="B98"/>
      <c r="C98"/>
      <c r="D98" s="20"/>
      <c r="E98" s="16"/>
      <c r="F98"/>
      <c r="G98" s="69" t="s">
        <v>325</v>
      </c>
      <c r="H98"/>
      <c r="I98" s="71" t="s">
        <v>448</v>
      </c>
      <c r="M98" s="25"/>
      <c r="N98"/>
      <c r="O98"/>
      <c r="P98" s="8"/>
      <c r="Q98"/>
      <c r="R98"/>
      <c r="S98"/>
      <c r="T98"/>
      <c r="U98"/>
    </row>
    <row r="99" spans="1:21" s="34" customFormat="1">
      <c r="A99"/>
      <c r="B99"/>
      <c r="C99"/>
      <c r="D99" s="20"/>
      <c r="E99" s="16"/>
      <c r="F99"/>
      <c r="G99" s="69" t="s">
        <v>437</v>
      </c>
      <c r="H99"/>
      <c r="I99" s="71" t="s">
        <v>378</v>
      </c>
      <c r="M99" s="25"/>
      <c r="N99"/>
      <c r="O99"/>
      <c r="P99" s="8"/>
      <c r="Q99"/>
      <c r="R99"/>
      <c r="S99"/>
      <c r="T99"/>
      <c r="U99"/>
    </row>
    <row r="100" spans="1:21" s="34" customFormat="1">
      <c r="A100"/>
      <c r="B100"/>
      <c r="C100"/>
      <c r="D100" s="20"/>
      <c r="E100" s="16"/>
      <c r="F100"/>
      <c r="G100" s="69" t="s">
        <v>175</v>
      </c>
      <c r="H100"/>
      <c r="M100" s="25"/>
      <c r="N100"/>
      <c r="O100"/>
      <c r="P100" s="8"/>
      <c r="Q100"/>
      <c r="R100"/>
      <c r="S100"/>
      <c r="T100"/>
      <c r="U100"/>
    </row>
    <row r="101" spans="1:21" s="34" customFormat="1">
      <c r="A101"/>
      <c r="B101"/>
      <c r="C101"/>
      <c r="D101" s="20"/>
      <c r="E101" s="16"/>
      <c r="F101"/>
      <c r="G101" s="69" t="s">
        <v>113</v>
      </c>
      <c r="H101"/>
      <c r="M101" s="25"/>
      <c r="N101"/>
      <c r="O101"/>
      <c r="P101" s="8"/>
      <c r="Q101"/>
      <c r="R101"/>
      <c r="S101"/>
      <c r="T101"/>
      <c r="U101"/>
    </row>
    <row r="102" spans="1:21" s="34" customFormat="1">
      <c r="A102"/>
      <c r="B102"/>
      <c r="C102"/>
      <c r="D102" s="20"/>
      <c r="E102" s="16"/>
      <c r="F102"/>
      <c r="G102" s="69" t="s">
        <v>176</v>
      </c>
      <c r="H102"/>
      <c r="M102" s="25"/>
      <c r="N102"/>
      <c r="O102"/>
      <c r="P102" s="8"/>
      <c r="Q102"/>
      <c r="R102"/>
      <c r="S102"/>
      <c r="T102"/>
      <c r="U102"/>
    </row>
    <row r="103" spans="1:21" s="34" customFormat="1">
      <c r="A103"/>
      <c r="B103"/>
      <c r="C103"/>
      <c r="D103" s="20"/>
      <c r="E103" s="16"/>
      <c r="F103"/>
      <c r="G103" s="69" t="s">
        <v>177</v>
      </c>
      <c r="H103"/>
      <c r="M103" s="25"/>
      <c r="N103"/>
      <c r="O103"/>
      <c r="P103" s="8"/>
      <c r="Q103"/>
      <c r="R103"/>
      <c r="S103"/>
      <c r="T103"/>
      <c r="U103"/>
    </row>
    <row r="104" spans="1:21" s="34" customFormat="1">
      <c r="A104"/>
      <c r="B104"/>
      <c r="C104"/>
      <c r="D104" s="20"/>
      <c r="E104" s="16"/>
      <c r="F104"/>
      <c r="G104" s="69" t="s">
        <v>55</v>
      </c>
      <c r="H104"/>
      <c r="M104" s="25"/>
      <c r="N104"/>
      <c r="O104"/>
      <c r="P104" s="8"/>
      <c r="Q104"/>
      <c r="R104"/>
      <c r="S104"/>
      <c r="T104"/>
      <c r="U104"/>
    </row>
    <row r="105" spans="1:21" s="34" customFormat="1">
      <c r="A105"/>
      <c r="B105"/>
      <c r="C105"/>
      <c r="D105" s="20"/>
      <c r="E105" s="16"/>
      <c r="F105"/>
      <c r="G105" s="69" t="s">
        <v>283</v>
      </c>
      <c r="H105"/>
      <c r="M105" s="25"/>
      <c r="N105"/>
      <c r="O105"/>
      <c r="P105" s="8"/>
      <c r="Q105"/>
      <c r="R105"/>
      <c r="S105"/>
      <c r="T105"/>
      <c r="U105"/>
    </row>
    <row r="106" spans="1:21" s="34" customFormat="1">
      <c r="A106"/>
      <c r="B106"/>
      <c r="C106"/>
      <c r="D106" s="20"/>
      <c r="E106" s="16"/>
      <c r="F106"/>
      <c r="G106" s="69" t="s">
        <v>493</v>
      </c>
      <c r="H106"/>
      <c r="M106" s="25"/>
      <c r="N106"/>
      <c r="O106"/>
      <c r="P106" s="8"/>
      <c r="Q106"/>
      <c r="R106"/>
      <c r="S106"/>
      <c r="T106"/>
      <c r="U106"/>
    </row>
    <row r="107" spans="1:21" s="34" customFormat="1">
      <c r="A107"/>
      <c r="B107"/>
      <c r="C107"/>
      <c r="D107" s="20"/>
      <c r="E107" s="16"/>
      <c r="F107"/>
      <c r="G107" s="69" t="s">
        <v>15</v>
      </c>
      <c r="H107"/>
      <c r="M107" s="25"/>
      <c r="N107"/>
      <c r="O107"/>
      <c r="P107" s="8"/>
      <c r="Q107"/>
      <c r="R107"/>
      <c r="S107"/>
      <c r="T107"/>
      <c r="U107"/>
    </row>
    <row r="108" spans="1:21">
      <c r="G108" s="69" t="s">
        <v>178</v>
      </c>
    </row>
    <row r="109" spans="1:21">
      <c r="G109" s="69" t="s">
        <v>399</v>
      </c>
    </row>
    <row r="110" spans="1:21">
      <c r="G110" s="69" t="s">
        <v>179</v>
      </c>
    </row>
    <row r="111" spans="1:21">
      <c r="G111" s="69" t="s">
        <v>68</v>
      </c>
    </row>
    <row r="112" spans="1:21">
      <c r="G112" s="69" t="s">
        <v>490</v>
      </c>
    </row>
    <row r="113" spans="4:16">
      <c r="G113" s="69" t="s">
        <v>491</v>
      </c>
    </row>
    <row r="114" spans="4:16">
      <c r="G114" s="69" t="s">
        <v>492</v>
      </c>
    </row>
    <row r="115" spans="4:16">
      <c r="G115" s="69" t="s">
        <v>334</v>
      </c>
    </row>
    <row r="116" spans="4:16">
      <c r="G116" s="69" t="s">
        <v>477</v>
      </c>
    </row>
    <row r="117" spans="4:16">
      <c r="G117" s="69" t="s">
        <v>478</v>
      </c>
    </row>
    <row r="118" spans="4:16">
      <c r="G118" s="69" t="s">
        <v>180</v>
      </c>
    </row>
    <row r="119" spans="4:16">
      <c r="G119" s="69" t="s">
        <v>479</v>
      </c>
    </row>
    <row r="120" spans="4:16">
      <c r="G120" s="69" t="s">
        <v>182</v>
      </c>
    </row>
    <row r="121" spans="4:16">
      <c r="G121" s="69" t="s">
        <v>480</v>
      </c>
    </row>
    <row r="122" spans="4:16">
      <c r="G122" s="69" t="s">
        <v>59</v>
      </c>
    </row>
    <row r="123" spans="4:16">
      <c r="D123"/>
      <c r="E123"/>
      <c r="G123" s="69" t="s">
        <v>456</v>
      </c>
      <c r="J123"/>
      <c r="K123"/>
      <c r="L123"/>
      <c r="M123"/>
      <c r="P123"/>
    </row>
    <row r="124" spans="4:16">
      <c r="D124"/>
      <c r="E124"/>
      <c r="G124" s="69" t="s">
        <v>328</v>
      </c>
      <c r="I124"/>
      <c r="J124"/>
      <c r="K124"/>
      <c r="L124"/>
      <c r="M124"/>
      <c r="P124"/>
    </row>
    <row r="125" spans="4:16">
      <c r="D125"/>
      <c r="E125"/>
      <c r="G125" s="69" t="s">
        <v>319</v>
      </c>
      <c r="I125"/>
      <c r="J125"/>
      <c r="K125"/>
      <c r="L125"/>
      <c r="M125"/>
      <c r="P125"/>
    </row>
    <row r="126" spans="4:16">
      <c r="D126"/>
      <c r="E126"/>
      <c r="G126" s="69" t="s">
        <v>272</v>
      </c>
      <c r="I126"/>
      <c r="J126"/>
      <c r="K126"/>
      <c r="L126"/>
      <c r="M126"/>
      <c r="P126"/>
    </row>
    <row r="127" spans="4:16">
      <c r="D127"/>
      <c r="E127"/>
      <c r="G127" s="69" t="s">
        <v>462</v>
      </c>
      <c r="I127"/>
      <c r="J127"/>
      <c r="K127"/>
      <c r="L127"/>
      <c r="M127"/>
      <c r="P127"/>
    </row>
    <row r="128" spans="4:16">
      <c r="D128"/>
      <c r="E128"/>
      <c r="G128" s="69" t="s">
        <v>183</v>
      </c>
      <c r="I128"/>
      <c r="J128"/>
      <c r="K128"/>
      <c r="L128"/>
      <c r="M128"/>
      <c r="P128"/>
    </row>
    <row r="129" spans="4:16">
      <c r="D129"/>
      <c r="E129"/>
      <c r="G129" s="69" t="s">
        <v>184</v>
      </c>
      <c r="I129"/>
      <c r="J129"/>
      <c r="K129"/>
      <c r="L129"/>
      <c r="M129"/>
      <c r="P129"/>
    </row>
    <row r="130" spans="4:16">
      <c r="D130"/>
      <c r="E130"/>
      <c r="G130" s="69" t="s">
        <v>312</v>
      </c>
      <c r="I130"/>
      <c r="J130"/>
      <c r="K130"/>
      <c r="L130"/>
      <c r="M130"/>
      <c r="P130"/>
    </row>
    <row r="131" spans="4:16">
      <c r="D131"/>
      <c r="E131"/>
      <c r="G131" s="69" t="s">
        <v>369</v>
      </c>
      <c r="I131"/>
      <c r="J131"/>
      <c r="K131"/>
      <c r="L131"/>
      <c r="M131"/>
      <c r="P131"/>
    </row>
    <row r="132" spans="4:16">
      <c r="D132"/>
      <c r="E132"/>
      <c r="G132" s="69" t="s">
        <v>185</v>
      </c>
      <c r="I132"/>
      <c r="J132"/>
      <c r="K132"/>
      <c r="L132"/>
      <c r="M132"/>
      <c r="P132"/>
    </row>
    <row r="133" spans="4:16">
      <c r="D133"/>
      <c r="E133"/>
      <c r="G133" s="69" t="s">
        <v>186</v>
      </c>
      <c r="I133"/>
      <c r="J133"/>
      <c r="K133"/>
      <c r="L133"/>
      <c r="M133"/>
      <c r="P133"/>
    </row>
    <row r="134" spans="4:16">
      <c r="D134"/>
      <c r="E134"/>
      <c r="G134" s="69" t="s">
        <v>357</v>
      </c>
      <c r="I134"/>
      <c r="J134"/>
      <c r="K134"/>
      <c r="L134"/>
      <c r="M134"/>
      <c r="P134"/>
    </row>
    <row r="135" spans="4:16">
      <c r="D135"/>
      <c r="E135"/>
      <c r="G135" s="69" t="s">
        <v>332</v>
      </c>
      <c r="I135"/>
      <c r="J135"/>
      <c r="K135"/>
      <c r="L135"/>
      <c r="M135"/>
      <c r="P135"/>
    </row>
    <row r="136" spans="4:16">
      <c r="D136"/>
      <c r="E136"/>
      <c r="G136" s="69" t="s">
        <v>121</v>
      </c>
      <c r="I136"/>
      <c r="J136"/>
      <c r="K136"/>
      <c r="L136"/>
      <c r="M136"/>
      <c r="P136"/>
    </row>
    <row r="137" spans="4:16">
      <c r="D137"/>
      <c r="E137"/>
      <c r="G137" s="69" t="s">
        <v>187</v>
      </c>
      <c r="I137"/>
      <c r="J137"/>
      <c r="K137"/>
      <c r="L137"/>
      <c r="M137"/>
      <c r="P137"/>
    </row>
    <row r="138" spans="4:16">
      <c r="D138"/>
      <c r="E138"/>
      <c r="G138" s="69" t="s">
        <v>188</v>
      </c>
      <c r="I138"/>
      <c r="J138"/>
      <c r="K138"/>
      <c r="L138"/>
      <c r="M138"/>
      <c r="P138"/>
    </row>
    <row r="139" spans="4:16">
      <c r="D139"/>
      <c r="E139"/>
      <c r="G139" s="69" t="s">
        <v>126</v>
      </c>
      <c r="I139"/>
      <c r="J139"/>
      <c r="K139"/>
      <c r="L139"/>
      <c r="M139"/>
      <c r="P139"/>
    </row>
    <row r="140" spans="4:16">
      <c r="D140"/>
      <c r="E140"/>
      <c r="G140" s="69" t="s">
        <v>360</v>
      </c>
      <c r="I140"/>
      <c r="J140"/>
      <c r="K140"/>
      <c r="L140"/>
      <c r="M140"/>
      <c r="P140"/>
    </row>
    <row r="141" spans="4:16">
      <c r="D141"/>
      <c r="E141"/>
      <c r="G141" s="69" t="s">
        <v>47</v>
      </c>
      <c r="I141"/>
      <c r="J141"/>
      <c r="K141"/>
      <c r="L141"/>
      <c r="M141"/>
      <c r="P141"/>
    </row>
    <row r="142" spans="4:16">
      <c r="D142"/>
      <c r="E142"/>
      <c r="G142" s="69" t="s">
        <v>189</v>
      </c>
      <c r="I142"/>
      <c r="J142"/>
      <c r="K142"/>
      <c r="L142"/>
      <c r="M142"/>
      <c r="P142"/>
    </row>
    <row r="143" spans="4:16">
      <c r="D143"/>
      <c r="E143"/>
      <c r="G143" s="69" t="s">
        <v>119</v>
      </c>
      <c r="I143"/>
      <c r="J143"/>
      <c r="K143"/>
      <c r="L143"/>
      <c r="M143"/>
      <c r="P143"/>
    </row>
    <row r="144" spans="4:16">
      <c r="D144"/>
      <c r="E144"/>
      <c r="G144" s="69" t="s">
        <v>60</v>
      </c>
      <c r="I144"/>
      <c r="J144"/>
      <c r="K144"/>
      <c r="L144"/>
      <c r="M144"/>
      <c r="P144"/>
    </row>
    <row r="145" spans="4:16">
      <c r="D145"/>
      <c r="E145"/>
      <c r="G145" s="69" t="s">
        <v>190</v>
      </c>
      <c r="I145"/>
      <c r="J145"/>
      <c r="K145"/>
      <c r="L145"/>
      <c r="M145"/>
      <c r="P145"/>
    </row>
    <row r="146" spans="4:16">
      <c r="D146"/>
      <c r="E146"/>
      <c r="G146" s="69" t="s">
        <v>391</v>
      </c>
      <c r="I146"/>
      <c r="J146"/>
      <c r="K146"/>
      <c r="L146"/>
      <c r="M146"/>
      <c r="P146"/>
    </row>
    <row r="147" spans="4:16">
      <c r="D147"/>
      <c r="E147"/>
      <c r="G147" s="69" t="s">
        <v>191</v>
      </c>
      <c r="I147"/>
      <c r="J147"/>
      <c r="K147"/>
      <c r="L147"/>
      <c r="M147"/>
      <c r="P147"/>
    </row>
    <row r="148" spans="4:16">
      <c r="D148"/>
      <c r="E148"/>
      <c r="G148" s="69" t="s">
        <v>289</v>
      </c>
      <c r="I148"/>
      <c r="J148"/>
      <c r="K148"/>
      <c r="L148"/>
      <c r="M148"/>
      <c r="P148"/>
    </row>
    <row r="149" spans="4:16">
      <c r="D149"/>
      <c r="E149"/>
      <c r="G149" s="69" t="s">
        <v>288</v>
      </c>
      <c r="I149"/>
      <c r="J149"/>
      <c r="K149"/>
      <c r="L149"/>
      <c r="M149"/>
      <c r="P149"/>
    </row>
    <row r="150" spans="4:16">
      <c r="D150"/>
      <c r="E150"/>
      <c r="G150" s="69" t="s">
        <v>290</v>
      </c>
      <c r="I150"/>
      <c r="J150"/>
      <c r="K150"/>
      <c r="L150"/>
      <c r="M150"/>
      <c r="P150"/>
    </row>
    <row r="151" spans="4:16">
      <c r="D151"/>
      <c r="E151"/>
      <c r="G151" s="69" t="s">
        <v>344</v>
      </c>
      <c r="I151"/>
      <c r="J151"/>
      <c r="K151"/>
      <c r="L151"/>
      <c r="M151"/>
      <c r="P151"/>
    </row>
    <row r="152" spans="4:16">
      <c r="D152"/>
      <c r="E152"/>
      <c r="G152" s="69" t="s">
        <v>192</v>
      </c>
      <c r="I152"/>
      <c r="J152"/>
      <c r="K152"/>
      <c r="L152"/>
      <c r="M152"/>
      <c r="P152"/>
    </row>
    <row r="153" spans="4:16">
      <c r="D153"/>
      <c r="E153"/>
      <c r="G153" s="69" t="s">
        <v>300</v>
      </c>
      <c r="I153"/>
      <c r="J153"/>
      <c r="K153"/>
      <c r="L153"/>
      <c r="M153"/>
      <c r="P153"/>
    </row>
    <row r="154" spans="4:16">
      <c r="D154"/>
      <c r="E154"/>
      <c r="G154" s="69" t="s">
        <v>193</v>
      </c>
      <c r="I154"/>
      <c r="J154"/>
      <c r="K154"/>
      <c r="L154"/>
      <c r="M154"/>
      <c r="P154"/>
    </row>
    <row r="155" spans="4:16">
      <c r="D155"/>
      <c r="E155"/>
      <c r="G155" s="69" t="s">
        <v>194</v>
      </c>
      <c r="I155"/>
      <c r="J155"/>
      <c r="K155"/>
      <c r="L155"/>
      <c r="M155"/>
      <c r="P155"/>
    </row>
    <row r="156" spans="4:16">
      <c r="D156"/>
      <c r="E156"/>
      <c r="G156" s="69" t="s">
        <v>195</v>
      </c>
      <c r="I156"/>
      <c r="J156"/>
      <c r="K156"/>
      <c r="L156"/>
      <c r="M156"/>
      <c r="P156"/>
    </row>
    <row r="157" spans="4:16">
      <c r="D157"/>
      <c r="E157"/>
      <c r="G157" s="69" t="s">
        <v>294</v>
      </c>
      <c r="I157"/>
      <c r="J157"/>
      <c r="K157"/>
      <c r="L157"/>
      <c r="M157"/>
      <c r="P157"/>
    </row>
    <row r="158" spans="4:16">
      <c r="D158"/>
      <c r="E158"/>
      <c r="G158" s="69" t="s">
        <v>349</v>
      </c>
      <c r="I158"/>
      <c r="J158"/>
      <c r="K158"/>
      <c r="L158"/>
      <c r="M158"/>
      <c r="P158"/>
    </row>
    <row r="159" spans="4:16">
      <c r="D159"/>
      <c r="E159"/>
      <c r="G159" s="69" t="s">
        <v>273</v>
      </c>
      <c r="I159"/>
      <c r="J159"/>
      <c r="K159"/>
      <c r="L159"/>
      <c r="M159"/>
      <c r="P159"/>
    </row>
    <row r="160" spans="4:16">
      <c r="D160"/>
      <c r="E160"/>
      <c r="G160" s="69" t="s">
        <v>339</v>
      </c>
      <c r="I160"/>
      <c r="J160"/>
      <c r="K160"/>
      <c r="L160"/>
      <c r="M160"/>
      <c r="P160"/>
    </row>
    <row r="161" spans="4:16">
      <c r="D161"/>
      <c r="E161"/>
      <c r="G161" s="69" t="s">
        <v>196</v>
      </c>
      <c r="I161"/>
      <c r="J161"/>
      <c r="K161"/>
      <c r="L161"/>
      <c r="M161"/>
      <c r="P161"/>
    </row>
    <row r="162" spans="4:16">
      <c r="D162"/>
      <c r="E162"/>
      <c r="G162" s="69" t="s">
        <v>197</v>
      </c>
      <c r="I162"/>
      <c r="J162"/>
      <c r="K162"/>
      <c r="L162"/>
      <c r="M162"/>
      <c r="P162"/>
    </row>
    <row r="163" spans="4:16">
      <c r="D163"/>
      <c r="E163"/>
      <c r="G163" s="69" t="s">
        <v>198</v>
      </c>
      <c r="I163"/>
      <c r="J163"/>
      <c r="K163"/>
      <c r="L163"/>
      <c r="M163"/>
      <c r="P163"/>
    </row>
    <row r="164" spans="4:16">
      <c r="D164"/>
      <c r="E164"/>
      <c r="G164" s="69" t="s">
        <v>338</v>
      </c>
      <c r="I164"/>
      <c r="J164"/>
      <c r="K164"/>
      <c r="L164"/>
      <c r="M164"/>
      <c r="P164"/>
    </row>
    <row r="165" spans="4:16">
      <c r="D165"/>
      <c r="E165"/>
      <c r="G165" s="69" t="s">
        <v>199</v>
      </c>
      <c r="I165"/>
      <c r="J165"/>
      <c r="K165"/>
      <c r="L165"/>
      <c r="M165"/>
      <c r="P165"/>
    </row>
    <row r="166" spans="4:16">
      <c r="D166"/>
      <c r="E166"/>
      <c r="G166" s="69" t="s">
        <v>73</v>
      </c>
      <c r="I166"/>
      <c r="J166"/>
      <c r="K166"/>
      <c r="L166"/>
      <c r="M166"/>
      <c r="P166"/>
    </row>
    <row r="167" spans="4:16">
      <c r="D167"/>
      <c r="E167"/>
      <c r="G167" s="69" t="s">
        <v>200</v>
      </c>
      <c r="I167"/>
      <c r="J167"/>
      <c r="K167"/>
      <c r="L167"/>
      <c r="M167"/>
      <c r="P167"/>
    </row>
    <row r="168" spans="4:16">
      <c r="D168"/>
      <c r="E168"/>
      <c r="G168" s="69" t="s">
        <v>37</v>
      </c>
      <c r="I168"/>
      <c r="J168"/>
      <c r="K168"/>
      <c r="L168"/>
      <c r="M168"/>
      <c r="P168"/>
    </row>
    <row r="169" spans="4:16">
      <c r="D169"/>
      <c r="E169"/>
      <c r="G169" s="69" t="s">
        <v>46</v>
      </c>
      <c r="I169"/>
      <c r="J169"/>
      <c r="K169"/>
      <c r="L169"/>
      <c r="M169"/>
      <c r="P169"/>
    </row>
    <row r="170" spans="4:16">
      <c r="D170"/>
      <c r="E170"/>
      <c r="G170" s="69" t="s">
        <v>386</v>
      </c>
      <c r="I170"/>
      <c r="J170"/>
      <c r="K170"/>
      <c r="L170"/>
      <c r="M170"/>
      <c r="P170"/>
    </row>
    <row r="171" spans="4:16">
      <c r="D171"/>
      <c r="E171"/>
      <c r="G171" s="69" t="s">
        <v>201</v>
      </c>
      <c r="I171"/>
      <c r="J171"/>
      <c r="K171"/>
      <c r="L171"/>
      <c r="M171"/>
      <c r="P171"/>
    </row>
    <row r="172" spans="4:16">
      <c r="D172"/>
      <c r="E172"/>
      <c r="G172" s="69" t="s">
        <v>202</v>
      </c>
      <c r="I172"/>
      <c r="J172"/>
      <c r="K172"/>
      <c r="L172"/>
      <c r="M172"/>
      <c r="P172"/>
    </row>
    <row r="173" spans="4:16">
      <c r="D173"/>
      <c r="E173"/>
      <c r="G173" s="69" t="s">
        <v>203</v>
      </c>
      <c r="I173"/>
      <c r="J173"/>
      <c r="K173"/>
      <c r="L173"/>
      <c r="M173"/>
      <c r="P173"/>
    </row>
    <row r="174" spans="4:16">
      <c r="D174"/>
      <c r="E174"/>
      <c r="G174" s="69" t="s">
        <v>118</v>
      </c>
      <c r="I174"/>
      <c r="J174"/>
      <c r="K174"/>
      <c r="L174"/>
      <c r="M174"/>
      <c r="P174"/>
    </row>
    <row r="175" spans="4:16">
      <c r="D175"/>
      <c r="E175"/>
      <c r="G175" s="69" t="s">
        <v>66</v>
      </c>
      <c r="I175"/>
      <c r="J175"/>
      <c r="K175"/>
      <c r="L175"/>
      <c r="M175"/>
      <c r="P175"/>
    </row>
    <row r="176" spans="4:16">
      <c r="D176"/>
      <c r="E176"/>
      <c r="G176" s="69" t="s">
        <v>66</v>
      </c>
      <c r="I176"/>
      <c r="J176"/>
      <c r="K176"/>
      <c r="L176"/>
      <c r="M176"/>
      <c r="P176"/>
    </row>
    <row r="177" spans="4:16">
      <c r="D177"/>
      <c r="E177"/>
      <c r="G177" s="69" t="s">
        <v>395</v>
      </c>
      <c r="I177"/>
      <c r="J177"/>
      <c r="K177"/>
      <c r="L177"/>
      <c r="M177"/>
      <c r="P177"/>
    </row>
    <row r="178" spans="4:16">
      <c r="D178"/>
      <c r="E178"/>
      <c r="G178" s="69" t="s">
        <v>204</v>
      </c>
      <c r="I178"/>
      <c r="J178"/>
      <c r="K178"/>
      <c r="L178"/>
      <c r="M178"/>
      <c r="P178"/>
    </row>
    <row r="179" spans="4:16">
      <c r="D179"/>
      <c r="E179"/>
      <c r="G179" s="69" t="s">
        <v>474</v>
      </c>
      <c r="I179"/>
      <c r="J179"/>
      <c r="K179"/>
      <c r="L179"/>
      <c r="M179"/>
      <c r="P179"/>
    </row>
    <row r="180" spans="4:16">
      <c r="D180"/>
      <c r="E180"/>
      <c r="G180" s="69" t="s">
        <v>348</v>
      </c>
      <c r="I180"/>
      <c r="J180"/>
      <c r="K180"/>
      <c r="L180"/>
      <c r="M180"/>
      <c r="P180"/>
    </row>
    <row r="181" spans="4:16">
      <c r="D181"/>
      <c r="E181"/>
      <c r="G181" s="69" t="s">
        <v>58</v>
      </c>
      <c r="I181"/>
      <c r="J181"/>
      <c r="K181"/>
      <c r="L181"/>
      <c r="M181"/>
      <c r="P181"/>
    </row>
    <row r="182" spans="4:16">
      <c r="D182"/>
      <c r="E182"/>
      <c r="G182" s="69" t="s">
        <v>481</v>
      </c>
      <c r="I182"/>
      <c r="J182"/>
      <c r="K182"/>
      <c r="L182"/>
      <c r="M182"/>
      <c r="P182"/>
    </row>
    <row r="183" spans="4:16">
      <c r="D183"/>
      <c r="E183"/>
      <c r="G183" s="69" t="s">
        <v>468</v>
      </c>
      <c r="I183"/>
      <c r="J183"/>
      <c r="K183"/>
      <c r="L183"/>
      <c r="M183"/>
      <c r="P183"/>
    </row>
    <row r="184" spans="4:16">
      <c r="D184"/>
      <c r="E184"/>
      <c r="G184" s="69" t="s">
        <v>469</v>
      </c>
      <c r="I184"/>
      <c r="J184"/>
      <c r="K184"/>
      <c r="L184"/>
      <c r="M184"/>
      <c r="P184"/>
    </row>
    <row r="185" spans="4:16">
      <c r="D185"/>
      <c r="E185"/>
      <c r="G185" s="69" t="s">
        <v>488</v>
      </c>
      <c r="I185"/>
      <c r="J185"/>
      <c r="K185"/>
      <c r="L185"/>
      <c r="M185"/>
      <c r="P185"/>
    </row>
    <row r="186" spans="4:16">
      <c r="D186"/>
      <c r="E186"/>
      <c r="G186" s="69" t="s">
        <v>459</v>
      </c>
      <c r="I186"/>
      <c r="J186"/>
      <c r="K186"/>
      <c r="L186"/>
      <c r="M186"/>
      <c r="P186"/>
    </row>
    <row r="187" spans="4:16">
      <c r="D187"/>
      <c r="E187"/>
      <c r="G187" s="69" t="s">
        <v>460</v>
      </c>
      <c r="I187"/>
      <c r="J187"/>
      <c r="K187"/>
      <c r="L187"/>
      <c r="M187"/>
      <c r="P187"/>
    </row>
    <row r="188" spans="4:16">
      <c r="D188"/>
      <c r="E188"/>
      <c r="G188" s="69" t="s">
        <v>205</v>
      </c>
      <c r="I188"/>
      <c r="J188"/>
      <c r="K188"/>
      <c r="L188"/>
      <c r="M188"/>
      <c r="P188"/>
    </row>
    <row r="189" spans="4:16">
      <c r="D189"/>
      <c r="E189"/>
      <c r="G189" s="69" t="s">
        <v>205</v>
      </c>
      <c r="I189"/>
      <c r="J189"/>
      <c r="K189"/>
      <c r="L189"/>
      <c r="M189"/>
      <c r="P189"/>
    </row>
    <row r="190" spans="4:16">
      <c r="D190"/>
      <c r="E190"/>
      <c r="G190" s="69" t="s">
        <v>206</v>
      </c>
      <c r="I190"/>
      <c r="J190"/>
      <c r="K190"/>
      <c r="L190"/>
      <c r="M190"/>
      <c r="P190"/>
    </row>
    <row r="191" spans="4:16">
      <c r="D191"/>
      <c r="E191"/>
      <c r="G191" s="69" t="s">
        <v>114</v>
      </c>
      <c r="I191"/>
      <c r="J191"/>
      <c r="K191"/>
      <c r="L191"/>
      <c r="M191"/>
      <c r="P191"/>
    </row>
    <row r="192" spans="4:16">
      <c r="D192"/>
      <c r="E192"/>
      <c r="G192" s="69" t="s">
        <v>405</v>
      </c>
      <c r="I192"/>
      <c r="J192"/>
      <c r="K192"/>
      <c r="L192"/>
      <c r="M192"/>
      <c r="P192"/>
    </row>
    <row r="193" spans="4:16">
      <c r="D193"/>
      <c r="E193"/>
      <c r="G193" s="69" t="s">
        <v>295</v>
      </c>
      <c r="I193"/>
      <c r="J193"/>
      <c r="K193"/>
      <c r="L193"/>
      <c r="M193"/>
      <c r="P193"/>
    </row>
    <row r="194" spans="4:16">
      <c r="D194"/>
      <c r="E194"/>
      <c r="G194" s="69" t="s">
        <v>291</v>
      </c>
      <c r="I194"/>
      <c r="J194"/>
      <c r="K194"/>
      <c r="L194"/>
      <c r="M194"/>
      <c r="P194"/>
    </row>
    <row r="195" spans="4:16">
      <c r="D195"/>
      <c r="E195"/>
      <c r="G195" s="69" t="s">
        <v>482</v>
      </c>
      <c r="I195"/>
      <c r="J195"/>
      <c r="K195"/>
      <c r="L195"/>
      <c r="M195"/>
      <c r="P195"/>
    </row>
    <row r="196" spans="4:16">
      <c r="D196"/>
      <c r="E196"/>
      <c r="G196" s="69" t="s">
        <v>159</v>
      </c>
      <c r="I196"/>
      <c r="J196"/>
      <c r="K196"/>
      <c r="L196"/>
      <c r="M196"/>
      <c r="P196"/>
    </row>
    <row r="197" spans="4:16">
      <c r="D197"/>
      <c r="E197"/>
      <c r="G197" s="69" t="s">
        <v>207</v>
      </c>
      <c r="I197"/>
      <c r="J197"/>
      <c r="K197"/>
      <c r="L197"/>
      <c r="M197"/>
      <c r="P197"/>
    </row>
    <row r="198" spans="4:16">
      <c r="D198"/>
      <c r="E198"/>
      <c r="G198" s="69" t="s">
        <v>208</v>
      </c>
      <c r="I198"/>
      <c r="J198"/>
      <c r="K198"/>
      <c r="L198"/>
      <c r="M198"/>
      <c r="P198"/>
    </row>
    <row r="199" spans="4:16">
      <c r="D199"/>
      <c r="E199"/>
      <c r="G199" s="69" t="s">
        <v>296</v>
      </c>
      <c r="I199"/>
      <c r="J199"/>
      <c r="K199"/>
      <c r="L199"/>
      <c r="M199"/>
      <c r="P199"/>
    </row>
    <row r="200" spans="4:16">
      <c r="D200"/>
      <c r="E200"/>
      <c r="G200" s="69" t="s">
        <v>74</v>
      </c>
      <c r="I200"/>
      <c r="J200"/>
      <c r="K200"/>
      <c r="L200"/>
      <c r="M200"/>
      <c r="P200"/>
    </row>
    <row r="201" spans="4:16">
      <c r="D201"/>
      <c r="E201"/>
      <c r="G201" s="69" t="s">
        <v>297</v>
      </c>
      <c r="I201"/>
      <c r="J201"/>
      <c r="K201"/>
      <c r="L201"/>
      <c r="M201"/>
      <c r="P201"/>
    </row>
    <row r="202" spans="4:16">
      <c r="D202"/>
      <c r="E202"/>
      <c r="G202" s="69" t="s">
        <v>396</v>
      </c>
      <c r="I202"/>
      <c r="J202"/>
      <c r="K202"/>
      <c r="L202"/>
      <c r="M202"/>
      <c r="P202"/>
    </row>
    <row r="203" spans="4:16">
      <c r="D203"/>
      <c r="E203"/>
      <c r="G203" s="69" t="s">
        <v>111</v>
      </c>
      <c r="I203"/>
      <c r="J203"/>
      <c r="K203"/>
      <c r="L203"/>
      <c r="M203"/>
      <c r="P203"/>
    </row>
    <row r="204" spans="4:16">
      <c r="D204"/>
      <c r="E204"/>
      <c r="G204" s="69" t="s">
        <v>476</v>
      </c>
      <c r="I204"/>
      <c r="J204"/>
      <c r="K204"/>
      <c r="L204"/>
      <c r="M204"/>
      <c r="P204"/>
    </row>
    <row r="205" spans="4:16">
      <c r="D205"/>
      <c r="E205"/>
      <c r="G205" s="69" t="s">
        <v>342</v>
      </c>
      <c r="I205"/>
      <c r="J205"/>
      <c r="K205"/>
      <c r="L205"/>
      <c r="M205"/>
      <c r="P205"/>
    </row>
    <row r="206" spans="4:16">
      <c r="D206"/>
      <c r="E206"/>
      <c r="G206" s="69" t="s">
        <v>365</v>
      </c>
      <c r="I206"/>
      <c r="J206"/>
      <c r="K206"/>
      <c r="L206"/>
      <c r="M206"/>
      <c r="P206"/>
    </row>
    <row r="207" spans="4:16">
      <c r="D207"/>
      <c r="E207"/>
      <c r="G207" s="69" t="s">
        <v>364</v>
      </c>
      <c r="I207"/>
      <c r="J207"/>
      <c r="K207"/>
      <c r="L207"/>
      <c r="M207"/>
      <c r="P207"/>
    </row>
    <row r="208" spans="4:16">
      <c r="D208"/>
      <c r="E208"/>
      <c r="G208" s="69" t="s">
        <v>209</v>
      </c>
      <c r="I208"/>
      <c r="J208"/>
      <c r="K208"/>
      <c r="L208"/>
      <c r="M208"/>
      <c r="P208"/>
    </row>
    <row r="209" spans="4:16">
      <c r="D209"/>
      <c r="E209"/>
      <c r="G209" s="69" t="s">
        <v>210</v>
      </c>
      <c r="I209"/>
      <c r="J209"/>
      <c r="K209"/>
      <c r="L209"/>
      <c r="M209"/>
      <c r="P209"/>
    </row>
    <row r="210" spans="4:16">
      <c r="D210"/>
      <c r="E210"/>
      <c r="G210" s="69" t="s">
        <v>211</v>
      </c>
      <c r="I210"/>
      <c r="J210"/>
      <c r="K210"/>
      <c r="L210"/>
      <c r="M210"/>
      <c r="P210"/>
    </row>
    <row r="211" spans="4:16">
      <c r="D211"/>
      <c r="E211"/>
      <c r="G211" s="69" t="s">
        <v>315</v>
      </c>
      <c r="I211"/>
      <c r="J211"/>
      <c r="K211"/>
      <c r="L211"/>
      <c r="M211"/>
      <c r="P211"/>
    </row>
    <row r="212" spans="4:16">
      <c r="D212"/>
      <c r="E212"/>
      <c r="G212" s="69" t="s">
        <v>313</v>
      </c>
      <c r="I212"/>
      <c r="J212"/>
      <c r="K212"/>
      <c r="L212"/>
      <c r="M212"/>
      <c r="P212"/>
    </row>
    <row r="213" spans="4:16">
      <c r="D213"/>
      <c r="E213"/>
      <c r="G213" s="69" t="s">
        <v>314</v>
      </c>
      <c r="I213"/>
      <c r="J213"/>
      <c r="K213"/>
      <c r="L213"/>
      <c r="M213"/>
      <c r="P213"/>
    </row>
    <row r="214" spans="4:16">
      <c r="D214"/>
      <c r="E214"/>
      <c r="G214" s="69" t="s">
        <v>160</v>
      </c>
      <c r="I214"/>
      <c r="J214"/>
      <c r="K214"/>
      <c r="L214"/>
      <c r="M214"/>
      <c r="P214"/>
    </row>
    <row r="215" spans="4:16">
      <c r="D215"/>
      <c r="E215"/>
      <c r="G215" s="69" t="s">
        <v>69</v>
      </c>
      <c r="I215"/>
      <c r="J215"/>
      <c r="K215"/>
      <c r="L215"/>
      <c r="M215"/>
      <c r="P215"/>
    </row>
    <row r="216" spans="4:16">
      <c r="D216"/>
      <c r="E216"/>
      <c r="G216" s="69" t="s">
        <v>212</v>
      </c>
      <c r="I216"/>
      <c r="J216"/>
      <c r="K216"/>
      <c r="L216"/>
      <c r="M216"/>
      <c r="P216"/>
    </row>
    <row r="217" spans="4:16">
      <c r="D217"/>
      <c r="E217"/>
      <c r="G217" s="69" t="s">
        <v>316</v>
      </c>
      <c r="I217"/>
      <c r="J217"/>
      <c r="K217"/>
      <c r="L217"/>
      <c r="M217"/>
      <c r="P217"/>
    </row>
    <row r="218" spans="4:16">
      <c r="D218"/>
      <c r="E218"/>
      <c r="G218" s="69" t="s">
        <v>389</v>
      </c>
      <c r="I218"/>
      <c r="J218"/>
      <c r="K218"/>
      <c r="L218"/>
      <c r="M218"/>
      <c r="P218"/>
    </row>
    <row r="219" spans="4:16">
      <c r="D219"/>
      <c r="E219"/>
      <c r="G219" s="69" t="s">
        <v>310</v>
      </c>
      <c r="I219"/>
      <c r="J219"/>
      <c r="K219"/>
      <c r="L219"/>
      <c r="M219"/>
      <c r="P219"/>
    </row>
    <row r="220" spans="4:16">
      <c r="D220"/>
      <c r="E220"/>
      <c r="G220" s="69" t="s">
        <v>307</v>
      </c>
      <c r="I220"/>
      <c r="J220"/>
      <c r="K220"/>
      <c r="L220"/>
      <c r="M220"/>
      <c r="P220"/>
    </row>
    <row r="221" spans="4:16">
      <c r="D221"/>
      <c r="E221"/>
      <c r="G221" s="69" t="s">
        <v>213</v>
      </c>
      <c r="I221"/>
      <c r="J221"/>
      <c r="K221"/>
      <c r="L221"/>
      <c r="M221"/>
      <c r="P221"/>
    </row>
    <row r="222" spans="4:16">
      <c r="D222"/>
      <c r="E222"/>
      <c r="G222" s="69" t="s">
        <v>49</v>
      </c>
      <c r="I222"/>
      <c r="J222"/>
      <c r="K222"/>
      <c r="L222"/>
      <c r="M222"/>
      <c r="P222"/>
    </row>
    <row r="223" spans="4:16">
      <c r="D223"/>
      <c r="E223"/>
      <c r="G223" s="69" t="s">
        <v>302</v>
      </c>
      <c r="I223"/>
      <c r="J223"/>
      <c r="K223"/>
      <c r="L223"/>
      <c r="M223"/>
      <c r="P223"/>
    </row>
    <row r="224" spans="4:16">
      <c r="D224"/>
      <c r="E224"/>
      <c r="G224" s="69" t="s">
        <v>120</v>
      </c>
      <c r="I224"/>
      <c r="J224"/>
      <c r="K224"/>
      <c r="L224"/>
      <c r="M224"/>
      <c r="P224"/>
    </row>
    <row r="225" spans="4:16">
      <c r="D225"/>
      <c r="E225"/>
      <c r="G225" s="69" t="s">
        <v>214</v>
      </c>
      <c r="I225"/>
      <c r="J225"/>
      <c r="K225"/>
      <c r="L225"/>
      <c r="M225"/>
      <c r="P225"/>
    </row>
    <row r="226" spans="4:16">
      <c r="D226"/>
      <c r="E226"/>
      <c r="G226" s="69" t="s">
        <v>65</v>
      </c>
      <c r="I226"/>
      <c r="J226"/>
      <c r="K226"/>
      <c r="L226"/>
      <c r="M226"/>
      <c r="P226"/>
    </row>
    <row r="227" spans="4:16">
      <c r="D227"/>
      <c r="E227"/>
      <c r="G227" s="69" t="s">
        <v>311</v>
      </c>
      <c r="I227"/>
      <c r="J227"/>
      <c r="K227"/>
      <c r="L227"/>
      <c r="M227"/>
      <c r="P227"/>
    </row>
    <row r="228" spans="4:16">
      <c r="D228"/>
      <c r="E228"/>
      <c r="G228" s="69" t="s">
        <v>215</v>
      </c>
      <c r="I228"/>
      <c r="J228"/>
      <c r="K228"/>
      <c r="L228"/>
      <c r="M228"/>
      <c r="P228"/>
    </row>
    <row r="229" spans="4:16">
      <c r="D229"/>
      <c r="E229"/>
      <c r="G229" s="69" t="s">
        <v>216</v>
      </c>
      <c r="I229"/>
      <c r="J229"/>
      <c r="K229"/>
      <c r="L229"/>
      <c r="M229"/>
      <c r="P229"/>
    </row>
    <row r="230" spans="4:16">
      <c r="D230"/>
      <c r="E230"/>
      <c r="G230" s="69" t="s">
        <v>64</v>
      </c>
      <c r="I230"/>
      <c r="J230"/>
      <c r="K230"/>
      <c r="L230"/>
      <c r="M230"/>
      <c r="P230"/>
    </row>
    <row r="231" spans="4:16">
      <c r="D231"/>
      <c r="E231"/>
      <c r="G231" s="69" t="s">
        <v>217</v>
      </c>
      <c r="I231"/>
      <c r="J231"/>
      <c r="K231"/>
      <c r="L231"/>
      <c r="M231"/>
      <c r="P231"/>
    </row>
    <row r="232" spans="4:16">
      <c r="D232"/>
      <c r="E232"/>
      <c r="G232" s="69" t="s">
        <v>115</v>
      </c>
      <c r="I232"/>
      <c r="J232"/>
      <c r="K232"/>
      <c r="L232"/>
      <c r="M232"/>
      <c r="P232"/>
    </row>
    <row r="233" spans="4:16">
      <c r="D233"/>
      <c r="E233"/>
      <c r="G233" s="69" t="s">
        <v>496</v>
      </c>
      <c r="I233"/>
      <c r="J233"/>
      <c r="K233"/>
      <c r="L233"/>
      <c r="M233"/>
      <c r="P233"/>
    </row>
    <row r="234" spans="4:16">
      <c r="D234"/>
      <c r="E234"/>
      <c r="G234" s="69" t="s">
        <v>401</v>
      </c>
      <c r="I234"/>
      <c r="J234"/>
      <c r="K234"/>
      <c r="L234"/>
      <c r="M234"/>
      <c r="P234"/>
    </row>
    <row r="235" spans="4:16">
      <c r="D235"/>
      <c r="E235"/>
      <c r="G235" s="69" t="s">
        <v>29</v>
      </c>
      <c r="I235"/>
      <c r="J235"/>
      <c r="K235"/>
      <c r="L235"/>
      <c r="M235"/>
      <c r="P235"/>
    </row>
    <row r="236" spans="4:16">
      <c r="D236"/>
      <c r="E236"/>
      <c r="G236" s="69" t="s">
        <v>218</v>
      </c>
      <c r="I236"/>
      <c r="J236"/>
      <c r="K236"/>
      <c r="L236"/>
      <c r="M236"/>
      <c r="P236"/>
    </row>
    <row r="237" spans="4:16">
      <c r="D237"/>
      <c r="E237"/>
      <c r="G237" s="69" t="s">
        <v>327</v>
      </c>
      <c r="I237"/>
      <c r="J237"/>
      <c r="K237"/>
      <c r="L237"/>
      <c r="M237"/>
      <c r="P237"/>
    </row>
    <row r="238" spans="4:16">
      <c r="D238"/>
      <c r="E238"/>
      <c r="G238" s="69" t="s">
        <v>219</v>
      </c>
      <c r="I238"/>
      <c r="J238"/>
      <c r="K238"/>
      <c r="L238"/>
      <c r="M238"/>
      <c r="P238"/>
    </row>
    <row r="239" spans="4:16">
      <c r="D239"/>
      <c r="E239"/>
      <c r="G239" s="69" t="s">
        <v>56</v>
      </c>
      <c r="I239"/>
      <c r="J239"/>
      <c r="K239"/>
      <c r="L239"/>
      <c r="M239"/>
      <c r="P239"/>
    </row>
    <row r="240" spans="4:16">
      <c r="D240"/>
      <c r="E240"/>
      <c r="G240" s="69" t="s">
        <v>157</v>
      </c>
      <c r="I240"/>
      <c r="J240"/>
      <c r="K240"/>
      <c r="L240"/>
      <c r="M240"/>
      <c r="P240"/>
    </row>
    <row r="241" spans="4:16">
      <c r="D241"/>
      <c r="E241"/>
      <c r="G241" s="69" t="s">
        <v>397</v>
      </c>
      <c r="I241"/>
      <c r="J241"/>
      <c r="K241"/>
      <c r="L241"/>
      <c r="M241"/>
      <c r="P241"/>
    </row>
    <row r="242" spans="4:16">
      <c r="D242"/>
      <c r="E242"/>
      <c r="G242" s="69" t="s">
        <v>457</v>
      </c>
      <c r="I242"/>
      <c r="J242"/>
      <c r="K242"/>
      <c r="L242"/>
      <c r="M242"/>
      <c r="P242"/>
    </row>
    <row r="243" spans="4:16">
      <c r="D243"/>
      <c r="E243"/>
      <c r="G243" s="69" t="s">
        <v>220</v>
      </c>
      <c r="I243"/>
      <c r="J243"/>
      <c r="K243"/>
      <c r="L243"/>
      <c r="M243"/>
      <c r="P243"/>
    </row>
    <row r="244" spans="4:16">
      <c r="D244"/>
      <c r="E244"/>
      <c r="G244" s="69" t="s">
        <v>158</v>
      </c>
      <c r="I244"/>
      <c r="J244"/>
      <c r="K244"/>
      <c r="L244"/>
      <c r="M244"/>
      <c r="P244"/>
    </row>
    <row r="245" spans="4:16">
      <c r="D245"/>
      <c r="E245"/>
      <c r="G245" s="69" t="s">
        <v>467</v>
      </c>
      <c r="I245"/>
      <c r="J245"/>
      <c r="K245"/>
      <c r="L245"/>
      <c r="M245"/>
      <c r="P245"/>
    </row>
    <row r="246" spans="4:16">
      <c r="D246"/>
      <c r="E246"/>
      <c r="G246" s="69" t="s">
        <v>303</v>
      </c>
      <c r="I246"/>
      <c r="J246"/>
      <c r="K246"/>
      <c r="L246"/>
      <c r="M246"/>
      <c r="P246"/>
    </row>
    <row r="247" spans="4:16">
      <c r="D247"/>
      <c r="E247"/>
      <c r="G247" s="69" t="s">
        <v>221</v>
      </c>
      <c r="I247"/>
      <c r="J247"/>
      <c r="K247"/>
      <c r="L247"/>
      <c r="M247"/>
      <c r="P247"/>
    </row>
    <row r="248" spans="4:16">
      <c r="D248"/>
      <c r="E248"/>
      <c r="G248" s="69" t="s">
        <v>306</v>
      </c>
      <c r="I248"/>
      <c r="J248"/>
      <c r="K248"/>
      <c r="L248"/>
      <c r="M248"/>
      <c r="P248"/>
    </row>
    <row r="249" spans="4:16">
      <c r="D249"/>
      <c r="E249"/>
      <c r="G249" s="69" t="s">
        <v>299</v>
      </c>
      <c r="I249"/>
      <c r="J249"/>
      <c r="K249"/>
      <c r="L249"/>
      <c r="M249"/>
      <c r="P249"/>
    </row>
    <row r="250" spans="4:16">
      <c r="D250"/>
      <c r="E250"/>
      <c r="G250" s="69" t="s">
        <v>222</v>
      </c>
      <c r="I250"/>
      <c r="J250"/>
      <c r="K250"/>
      <c r="L250"/>
      <c r="M250"/>
      <c r="P250"/>
    </row>
    <row r="251" spans="4:16">
      <c r="D251"/>
      <c r="E251"/>
      <c r="G251" s="69" t="s">
        <v>27</v>
      </c>
      <c r="I251"/>
      <c r="J251"/>
      <c r="K251"/>
      <c r="L251"/>
      <c r="M251"/>
      <c r="P251"/>
    </row>
    <row r="252" spans="4:16">
      <c r="D252"/>
      <c r="E252"/>
      <c r="G252" s="69" t="s">
        <v>336</v>
      </c>
      <c r="I252"/>
      <c r="J252"/>
      <c r="K252"/>
      <c r="L252"/>
      <c r="M252"/>
      <c r="P252"/>
    </row>
    <row r="253" spans="4:16">
      <c r="D253"/>
      <c r="E253"/>
      <c r="G253" s="69" t="s">
        <v>70</v>
      </c>
      <c r="I253"/>
      <c r="J253"/>
      <c r="K253"/>
      <c r="L253"/>
      <c r="M253"/>
      <c r="P253"/>
    </row>
    <row r="254" spans="4:16">
      <c r="D254"/>
      <c r="E254"/>
      <c r="G254" s="69" t="s">
        <v>333</v>
      </c>
      <c r="I254"/>
      <c r="J254"/>
      <c r="K254"/>
      <c r="L254"/>
      <c r="M254"/>
      <c r="P254"/>
    </row>
    <row r="255" spans="4:16">
      <c r="D255"/>
      <c r="E255"/>
      <c r="G255" s="69" t="s">
        <v>54</v>
      </c>
      <c r="I255"/>
      <c r="J255"/>
      <c r="K255"/>
      <c r="L255"/>
      <c r="M255"/>
      <c r="P255"/>
    </row>
    <row r="256" spans="4:16">
      <c r="D256"/>
      <c r="E256"/>
      <c r="G256" s="69" t="s">
        <v>61</v>
      </c>
      <c r="I256"/>
      <c r="J256"/>
      <c r="K256"/>
      <c r="L256"/>
      <c r="M256"/>
      <c r="P256"/>
    </row>
    <row r="257" spans="4:16">
      <c r="D257"/>
      <c r="E257"/>
      <c r="G257" s="69" t="s">
        <v>223</v>
      </c>
      <c r="I257"/>
      <c r="J257"/>
      <c r="K257"/>
      <c r="L257"/>
      <c r="M257"/>
      <c r="P257"/>
    </row>
    <row r="258" spans="4:16">
      <c r="D258"/>
      <c r="E258"/>
      <c r="G258" s="69" t="s">
        <v>326</v>
      </c>
      <c r="I258"/>
      <c r="J258"/>
      <c r="K258"/>
      <c r="L258"/>
      <c r="M258"/>
      <c r="P258"/>
    </row>
    <row r="259" spans="4:16">
      <c r="D259"/>
      <c r="E259"/>
      <c r="G259" s="69" t="s">
        <v>366</v>
      </c>
      <c r="I259"/>
      <c r="J259"/>
      <c r="K259"/>
      <c r="L259"/>
      <c r="M259"/>
      <c r="P259"/>
    </row>
    <row r="260" spans="4:16">
      <c r="D260"/>
      <c r="E260"/>
      <c r="G260" s="69" t="s">
        <v>298</v>
      </c>
      <c r="I260"/>
      <c r="J260"/>
      <c r="K260"/>
      <c r="L260"/>
      <c r="M260"/>
      <c r="P260"/>
    </row>
    <row r="261" spans="4:16">
      <c r="D261"/>
      <c r="E261"/>
      <c r="G261" s="69" t="s">
        <v>25</v>
      </c>
      <c r="I261"/>
      <c r="J261"/>
      <c r="K261"/>
      <c r="L261"/>
      <c r="M261"/>
      <c r="P261"/>
    </row>
    <row r="262" spans="4:16">
      <c r="D262"/>
      <c r="E262"/>
      <c r="G262" s="69" t="s">
        <v>224</v>
      </c>
      <c r="I262"/>
      <c r="J262"/>
      <c r="K262"/>
      <c r="L262"/>
      <c r="M262"/>
      <c r="P262"/>
    </row>
    <row r="263" spans="4:16">
      <c r="D263"/>
      <c r="E263"/>
      <c r="G263" s="69" t="s">
        <v>224</v>
      </c>
      <c r="I263"/>
      <c r="J263"/>
      <c r="K263"/>
      <c r="L263"/>
      <c r="M263"/>
      <c r="P263"/>
    </row>
    <row r="264" spans="4:16">
      <c r="D264"/>
      <c r="E264"/>
      <c r="G264" s="69" t="s">
        <v>371</v>
      </c>
      <c r="I264"/>
      <c r="J264"/>
      <c r="K264"/>
      <c r="L264"/>
      <c r="M264"/>
      <c r="P264"/>
    </row>
    <row r="265" spans="4:16">
      <c r="D265"/>
      <c r="E265"/>
      <c r="G265" s="69" t="s">
        <v>372</v>
      </c>
      <c r="I265"/>
      <c r="J265"/>
      <c r="K265"/>
      <c r="L265"/>
      <c r="M265"/>
      <c r="P265"/>
    </row>
    <row r="266" spans="4:16">
      <c r="D266"/>
      <c r="E266"/>
      <c r="G266" s="69" t="s">
        <v>282</v>
      </c>
      <c r="I266"/>
      <c r="J266"/>
      <c r="K266"/>
      <c r="L266"/>
      <c r="M266"/>
      <c r="P266"/>
    </row>
    <row r="267" spans="4:16">
      <c r="D267"/>
      <c r="E267"/>
      <c r="G267" s="69" t="s">
        <v>225</v>
      </c>
      <c r="I267"/>
      <c r="J267"/>
      <c r="K267"/>
      <c r="L267"/>
      <c r="M267"/>
      <c r="P267"/>
    </row>
    <row r="268" spans="4:16">
      <c r="D268"/>
      <c r="E268"/>
      <c r="G268" s="69" t="s">
        <v>57</v>
      </c>
      <c r="I268"/>
      <c r="J268"/>
      <c r="K268"/>
      <c r="L268"/>
      <c r="M268"/>
      <c r="P268"/>
    </row>
    <row r="269" spans="4:16">
      <c r="D269"/>
      <c r="E269"/>
      <c r="G269" s="69" t="s">
        <v>317</v>
      </c>
      <c r="I269"/>
      <c r="J269"/>
      <c r="K269"/>
      <c r="L269"/>
      <c r="M269"/>
      <c r="P269"/>
    </row>
    <row r="270" spans="4:16">
      <c r="D270"/>
      <c r="E270"/>
      <c r="G270" s="69" t="s">
        <v>363</v>
      </c>
      <c r="I270"/>
      <c r="J270"/>
      <c r="K270"/>
      <c r="L270"/>
      <c r="M270"/>
      <c r="P270"/>
    </row>
    <row r="271" spans="4:16">
      <c r="D271"/>
      <c r="E271"/>
      <c r="G271" s="69" t="s">
        <v>226</v>
      </c>
      <c r="I271"/>
      <c r="J271"/>
      <c r="K271"/>
      <c r="L271"/>
      <c r="M271"/>
      <c r="P271"/>
    </row>
    <row r="272" spans="4:16">
      <c r="D272"/>
      <c r="E272"/>
      <c r="G272" s="69" t="s">
        <v>62</v>
      </c>
      <c r="I272"/>
      <c r="J272"/>
      <c r="K272"/>
      <c r="L272"/>
      <c r="M272"/>
      <c r="P272"/>
    </row>
    <row r="273" spans="4:16">
      <c r="D273"/>
      <c r="E273"/>
      <c r="G273" s="69" t="s">
        <v>28</v>
      </c>
      <c r="I273"/>
      <c r="J273"/>
      <c r="K273"/>
      <c r="L273"/>
      <c r="M273"/>
      <c r="P273"/>
    </row>
    <row r="274" spans="4:16">
      <c r="D274"/>
      <c r="E274"/>
      <c r="G274" s="69" t="s">
        <v>227</v>
      </c>
      <c r="I274"/>
      <c r="J274"/>
      <c r="K274"/>
      <c r="L274"/>
      <c r="M274"/>
      <c r="P274"/>
    </row>
    <row r="275" spans="4:16">
      <c r="D275"/>
      <c r="E275"/>
      <c r="G275" s="69" t="s">
        <v>452</v>
      </c>
      <c r="I275"/>
      <c r="J275"/>
      <c r="K275"/>
      <c r="L275"/>
      <c r="M275"/>
      <c r="P275"/>
    </row>
    <row r="276" spans="4:16">
      <c r="D276"/>
      <c r="E276"/>
      <c r="G276" s="69" t="s">
        <v>34</v>
      </c>
      <c r="I276"/>
      <c r="J276"/>
      <c r="K276"/>
      <c r="L276"/>
      <c r="M276"/>
      <c r="P276"/>
    </row>
    <row r="277" spans="4:16">
      <c r="D277"/>
      <c r="E277"/>
      <c r="G277" s="69" t="s">
        <v>329</v>
      </c>
      <c r="I277"/>
      <c r="J277"/>
      <c r="K277"/>
      <c r="L277"/>
      <c r="M277"/>
      <c r="P277"/>
    </row>
    <row r="278" spans="4:16">
      <c r="D278"/>
      <c r="E278"/>
      <c r="G278" s="69" t="s">
        <v>228</v>
      </c>
      <c r="I278"/>
      <c r="J278"/>
      <c r="K278"/>
      <c r="L278"/>
      <c r="M278"/>
      <c r="P278"/>
    </row>
    <row r="279" spans="4:16">
      <c r="D279"/>
      <c r="E279"/>
      <c r="G279" s="69" t="s">
        <v>461</v>
      </c>
      <c r="I279"/>
      <c r="J279"/>
      <c r="K279"/>
      <c r="L279"/>
      <c r="M279"/>
      <c r="P279"/>
    </row>
    <row r="280" spans="4:16">
      <c r="D280"/>
      <c r="E280"/>
      <c r="G280" s="69" t="s">
        <v>229</v>
      </c>
      <c r="I280"/>
      <c r="J280"/>
      <c r="K280"/>
      <c r="L280"/>
      <c r="M280"/>
      <c r="P280"/>
    </row>
    <row r="281" spans="4:16">
      <c r="D281"/>
      <c r="E281"/>
      <c r="G281" s="69" t="s">
        <v>110</v>
      </c>
      <c r="I281"/>
      <c r="J281"/>
      <c r="K281"/>
      <c r="L281"/>
      <c r="M281"/>
      <c r="P281"/>
    </row>
    <row r="282" spans="4:16">
      <c r="D282"/>
      <c r="E282"/>
      <c r="G282" s="69" t="s">
        <v>346</v>
      </c>
      <c r="I282"/>
      <c r="J282"/>
      <c r="K282"/>
      <c r="L282"/>
      <c r="M282"/>
      <c r="P282"/>
    </row>
    <row r="283" spans="4:16">
      <c r="D283"/>
      <c r="E283"/>
      <c r="G283" s="69" t="s">
        <v>398</v>
      </c>
      <c r="I283"/>
      <c r="J283"/>
      <c r="K283"/>
      <c r="L283"/>
      <c r="M283"/>
      <c r="P283"/>
    </row>
    <row r="284" spans="4:16">
      <c r="D284"/>
      <c r="E284"/>
      <c r="G284" s="69" t="s">
        <v>347</v>
      </c>
      <c r="I284"/>
      <c r="J284"/>
      <c r="K284"/>
      <c r="L284"/>
      <c r="M284"/>
      <c r="P284"/>
    </row>
    <row r="285" spans="4:16">
      <c r="D285"/>
      <c r="E285"/>
      <c r="G285" s="69" t="s">
        <v>454</v>
      </c>
      <c r="I285"/>
      <c r="J285"/>
      <c r="K285"/>
      <c r="L285"/>
      <c r="M285"/>
      <c r="P285"/>
    </row>
    <row r="286" spans="4:16">
      <c r="D286"/>
      <c r="E286"/>
      <c r="G286" s="69" t="s">
        <v>455</v>
      </c>
      <c r="I286"/>
      <c r="J286"/>
      <c r="K286"/>
      <c r="L286"/>
      <c r="M286"/>
      <c r="P286"/>
    </row>
    <row r="287" spans="4:16">
      <c r="D287"/>
      <c r="E287"/>
      <c r="G287" s="69" t="s">
        <v>230</v>
      </c>
      <c r="I287"/>
      <c r="J287"/>
      <c r="K287"/>
      <c r="L287"/>
      <c r="M287"/>
      <c r="P287"/>
    </row>
    <row r="288" spans="4:16">
      <c r="D288"/>
      <c r="E288"/>
      <c r="G288" s="69" t="s">
        <v>458</v>
      </c>
      <c r="I288"/>
      <c r="J288"/>
      <c r="K288"/>
      <c r="L288"/>
      <c r="M288"/>
      <c r="P288"/>
    </row>
    <row r="289" spans="4:16">
      <c r="D289"/>
      <c r="E289"/>
      <c r="G289" s="69" t="s">
        <v>231</v>
      </c>
      <c r="I289"/>
      <c r="J289"/>
      <c r="K289"/>
      <c r="L289"/>
      <c r="M289"/>
      <c r="P289"/>
    </row>
    <row r="290" spans="4:16">
      <c r="D290"/>
      <c r="E290"/>
      <c r="G290" s="69" t="s">
        <v>232</v>
      </c>
      <c r="I290"/>
      <c r="J290"/>
      <c r="K290"/>
      <c r="L290"/>
      <c r="M290"/>
      <c r="P290"/>
    </row>
    <row r="291" spans="4:16">
      <c r="D291"/>
      <c r="E291"/>
      <c r="G291" s="69" t="s">
        <v>233</v>
      </c>
      <c r="I291"/>
      <c r="J291"/>
      <c r="K291"/>
      <c r="L291"/>
      <c r="M291"/>
      <c r="P291"/>
    </row>
    <row r="292" spans="4:16">
      <c r="D292"/>
      <c r="E292"/>
      <c r="G292" s="69" t="s">
        <v>234</v>
      </c>
      <c r="I292"/>
      <c r="J292"/>
      <c r="K292"/>
      <c r="L292"/>
      <c r="M292"/>
      <c r="P292"/>
    </row>
    <row r="293" spans="4:16">
      <c r="D293"/>
      <c r="E293"/>
      <c r="G293" s="69" t="s">
        <v>235</v>
      </c>
      <c r="I293"/>
      <c r="J293"/>
      <c r="K293"/>
      <c r="L293"/>
      <c r="M293"/>
      <c r="P293"/>
    </row>
    <row r="294" spans="4:16">
      <c r="D294"/>
      <c r="E294"/>
      <c r="G294" s="69" t="s">
        <v>236</v>
      </c>
      <c r="I294"/>
      <c r="J294"/>
      <c r="K294"/>
      <c r="L294"/>
      <c r="M294"/>
      <c r="P294"/>
    </row>
    <row r="295" spans="4:16">
      <c r="D295"/>
      <c r="E295"/>
      <c r="G295" s="69" t="s">
        <v>286</v>
      </c>
      <c r="I295"/>
      <c r="J295"/>
      <c r="K295"/>
      <c r="L295"/>
      <c r="M295"/>
      <c r="P295"/>
    </row>
    <row r="296" spans="4:16">
      <c r="D296"/>
      <c r="E296"/>
      <c r="G296" s="69" t="s">
        <v>237</v>
      </c>
      <c r="I296"/>
      <c r="J296"/>
      <c r="K296"/>
      <c r="L296"/>
      <c r="M296"/>
      <c r="P296"/>
    </row>
    <row r="297" spans="4:16">
      <c r="D297"/>
      <c r="E297"/>
      <c r="G297" s="69" t="s">
        <v>323</v>
      </c>
      <c r="I297"/>
      <c r="J297"/>
      <c r="K297"/>
      <c r="L297"/>
      <c r="M297"/>
      <c r="P297"/>
    </row>
    <row r="298" spans="4:16">
      <c r="D298"/>
      <c r="E298"/>
      <c r="G298" s="69" t="s">
        <v>238</v>
      </c>
      <c r="I298"/>
      <c r="J298"/>
      <c r="K298"/>
      <c r="L298"/>
      <c r="M298"/>
      <c r="P298"/>
    </row>
    <row r="299" spans="4:16">
      <c r="D299"/>
      <c r="E299"/>
      <c r="G299" s="69" t="s">
        <v>320</v>
      </c>
      <c r="I299"/>
      <c r="J299"/>
      <c r="K299"/>
      <c r="L299"/>
      <c r="M299"/>
      <c r="P299"/>
    </row>
    <row r="300" spans="4:16">
      <c r="D300"/>
      <c r="E300"/>
      <c r="G300" s="69" t="s">
        <v>324</v>
      </c>
      <c r="I300"/>
      <c r="J300"/>
      <c r="K300"/>
      <c r="L300"/>
      <c r="M300"/>
      <c r="P300"/>
    </row>
    <row r="301" spans="4:16">
      <c r="D301"/>
      <c r="E301"/>
      <c r="G301" s="69" t="s">
        <v>322</v>
      </c>
      <c r="I301"/>
      <c r="J301"/>
      <c r="K301"/>
      <c r="L301"/>
      <c r="M301"/>
      <c r="P301"/>
    </row>
    <row r="302" spans="4:16">
      <c r="D302"/>
      <c r="E302"/>
      <c r="G302" s="69" t="s">
        <v>321</v>
      </c>
      <c r="I302"/>
      <c r="J302"/>
      <c r="K302"/>
      <c r="L302"/>
      <c r="M302"/>
      <c r="P302"/>
    </row>
    <row r="303" spans="4:16">
      <c r="D303"/>
      <c r="E303"/>
      <c r="G303" s="69" t="s">
        <v>274</v>
      </c>
      <c r="I303"/>
      <c r="J303"/>
      <c r="K303"/>
      <c r="L303"/>
      <c r="M303"/>
      <c r="P303"/>
    </row>
    <row r="304" spans="4:16">
      <c r="D304"/>
      <c r="E304"/>
      <c r="G304" s="69" t="s">
        <v>390</v>
      </c>
      <c r="I304"/>
      <c r="J304"/>
      <c r="K304"/>
      <c r="L304"/>
      <c r="M304"/>
      <c r="P304"/>
    </row>
    <row r="305" spans="4:16">
      <c r="D305"/>
      <c r="E305"/>
      <c r="G305" s="69" t="s">
        <v>116</v>
      </c>
      <c r="I305"/>
      <c r="J305"/>
      <c r="K305"/>
      <c r="L305"/>
      <c r="M305"/>
      <c r="P305"/>
    </row>
    <row r="306" spans="4:16">
      <c r="D306"/>
      <c r="E306"/>
      <c r="G306" s="69" t="s">
        <v>239</v>
      </c>
      <c r="I306"/>
      <c r="J306"/>
      <c r="K306"/>
      <c r="L306"/>
      <c r="M306"/>
      <c r="P306"/>
    </row>
    <row r="307" spans="4:16">
      <c r="D307"/>
      <c r="E307"/>
      <c r="G307" s="69" t="s">
        <v>240</v>
      </c>
      <c r="I307"/>
      <c r="J307"/>
      <c r="K307"/>
      <c r="L307"/>
      <c r="M307"/>
      <c r="P307"/>
    </row>
    <row r="308" spans="4:16">
      <c r="D308"/>
      <c r="E308"/>
      <c r="G308" s="69" t="s">
        <v>241</v>
      </c>
      <c r="I308"/>
      <c r="J308"/>
      <c r="K308"/>
      <c r="L308"/>
      <c r="M308"/>
      <c r="P308"/>
    </row>
    <row r="309" spans="4:16">
      <c r="D309"/>
      <c r="E309"/>
      <c r="G309" s="69" t="s">
        <v>26</v>
      </c>
      <c r="I309"/>
      <c r="J309"/>
      <c r="K309"/>
      <c r="L309"/>
      <c r="M309"/>
      <c r="P309"/>
    </row>
    <row r="310" spans="4:16">
      <c r="D310"/>
      <c r="E310"/>
      <c r="G310" s="69" t="s">
        <v>71</v>
      </c>
      <c r="I310"/>
      <c r="J310"/>
      <c r="K310"/>
      <c r="L310"/>
      <c r="M310"/>
      <c r="P310"/>
    </row>
    <row r="311" spans="4:16">
      <c r="D311"/>
      <c r="E311"/>
      <c r="G311" s="69" t="s">
        <v>641</v>
      </c>
      <c r="I311"/>
      <c r="J311"/>
      <c r="K311"/>
      <c r="L311"/>
      <c r="M311"/>
      <c r="P311"/>
    </row>
    <row r="312" spans="4:16">
      <c r="D312"/>
      <c r="E312"/>
      <c r="G312" s="69" t="s">
        <v>123</v>
      </c>
      <c r="I312"/>
      <c r="J312"/>
      <c r="K312"/>
      <c r="L312"/>
      <c r="M312"/>
      <c r="P312"/>
    </row>
    <row r="313" spans="4:16">
      <c r="D313"/>
      <c r="E313"/>
      <c r="G313" s="69" t="s">
        <v>42</v>
      </c>
      <c r="I313"/>
      <c r="J313"/>
      <c r="K313"/>
      <c r="L313"/>
      <c r="M313"/>
      <c r="P313"/>
    </row>
    <row r="314" spans="4:16">
      <c r="D314"/>
      <c r="E314"/>
      <c r="G314" s="69" t="s">
        <v>373</v>
      </c>
      <c r="I314"/>
      <c r="J314"/>
      <c r="K314"/>
      <c r="L314"/>
      <c r="M314"/>
      <c r="P314"/>
    </row>
    <row r="315" spans="4:16">
      <c r="D315"/>
      <c r="E315"/>
      <c r="G315" s="69" t="s">
        <v>43</v>
      </c>
      <c r="I315"/>
      <c r="J315"/>
      <c r="K315"/>
      <c r="L315"/>
      <c r="M315"/>
      <c r="P315"/>
    </row>
    <row r="316" spans="4:16">
      <c r="D316"/>
      <c r="E316"/>
      <c r="G316" s="69" t="s">
        <v>242</v>
      </c>
      <c r="I316"/>
      <c r="J316"/>
      <c r="K316"/>
      <c r="L316"/>
      <c r="M316"/>
      <c r="P316"/>
    </row>
    <row r="317" spans="4:16">
      <c r="D317"/>
      <c r="E317"/>
      <c r="G317" s="69" t="s">
        <v>393</v>
      </c>
      <c r="I317"/>
      <c r="J317"/>
      <c r="K317"/>
      <c r="L317"/>
      <c r="M317"/>
      <c r="P317"/>
    </row>
    <row r="318" spans="4:16">
      <c r="D318"/>
      <c r="E318"/>
      <c r="G318" s="69" t="s">
        <v>243</v>
      </c>
      <c r="I318"/>
      <c r="J318"/>
      <c r="K318"/>
      <c r="L318"/>
      <c r="M318"/>
      <c r="P318"/>
    </row>
    <row r="319" spans="4:16">
      <c r="D319"/>
      <c r="E319"/>
      <c r="G319" s="69" t="s">
        <v>473</v>
      </c>
      <c r="I319"/>
      <c r="J319"/>
      <c r="K319"/>
      <c r="L319"/>
      <c r="M319"/>
      <c r="P319"/>
    </row>
    <row r="320" spans="4:16">
      <c r="D320"/>
      <c r="E320"/>
      <c r="G320" s="69" t="s">
        <v>466</v>
      </c>
      <c r="I320"/>
      <c r="J320"/>
      <c r="K320"/>
      <c r="L320"/>
      <c r="M320"/>
      <c r="P320"/>
    </row>
    <row r="321" spans="4:16">
      <c r="D321"/>
      <c r="E321"/>
      <c r="G321" s="69" t="s">
        <v>403</v>
      </c>
      <c r="I321"/>
      <c r="J321"/>
      <c r="K321"/>
      <c r="L321"/>
      <c r="M321"/>
      <c r="P321"/>
    </row>
    <row r="322" spans="4:16">
      <c r="D322"/>
      <c r="E322"/>
      <c r="G322" s="69" t="s">
        <v>350</v>
      </c>
      <c r="I322"/>
      <c r="J322"/>
      <c r="K322"/>
      <c r="L322"/>
      <c r="M322"/>
      <c r="P322"/>
    </row>
    <row r="323" spans="4:16">
      <c r="D323"/>
      <c r="E323"/>
      <c r="G323" s="69" t="s">
        <v>45</v>
      </c>
      <c r="I323"/>
      <c r="J323"/>
      <c r="K323"/>
      <c r="L323"/>
      <c r="M323"/>
      <c r="P323"/>
    </row>
    <row r="324" spans="4:16">
      <c r="D324"/>
      <c r="E324"/>
      <c r="G324" s="69" t="s">
        <v>244</v>
      </c>
      <c r="I324"/>
      <c r="J324"/>
      <c r="K324"/>
      <c r="L324"/>
      <c r="M324"/>
      <c r="P324"/>
    </row>
    <row r="325" spans="4:16">
      <c r="D325"/>
      <c r="E325"/>
      <c r="G325" s="69" t="s">
        <v>497</v>
      </c>
      <c r="I325"/>
      <c r="J325"/>
      <c r="K325"/>
      <c r="L325"/>
      <c r="M325"/>
      <c r="P325"/>
    </row>
    <row r="326" spans="4:16">
      <c r="D326"/>
      <c r="E326"/>
      <c r="G326" s="69" t="s">
        <v>245</v>
      </c>
      <c r="I326"/>
      <c r="J326"/>
      <c r="K326"/>
      <c r="L326"/>
      <c r="M326"/>
      <c r="P326"/>
    </row>
    <row r="327" spans="4:16">
      <c r="D327"/>
      <c r="E327"/>
      <c r="G327" s="69" t="s">
        <v>246</v>
      </c>
      <c r="I327"/>
      <c r="J327"/>
      <c r="K327"/>
      <c r="L327"/>
      <c r="M327"/>
      <c r="P327"/>
    </row>
    <row r="328" spans="4:16">
      <c r="D328"/>
      <c r="E328"/>
      <c r="G328" s="69" t="s">
        <v>463</v>
      </c>
      <c r="I328"/>
      <c r="J328"/>
      <c r="K328"/>
      <c r="L328"/>
      <c r="M328"/>
      <c r="P328"/>
    </row>
    <row r="329" spans="4:16">
      <c r="D329"/>
      <c r="E329"/>
      <c r="G329" s="69" t="s">
        <v>247</v>
      </c>
      <c r="I329"/>
      <c r="J329"/>
      <c r="K329"/>
      <c r="L329"/>
      <c r="M329"/>
      <c r="P329"/>
    </row>
    <row r="330" spans="4:16">
      <c r="D330"/>
      <c r="E330"/>
      <c r="G330" s="69" t="s">
        <v>375</v>
      </c>
      <c r="I330"/>
      <c r="J330"/>
      <c r="K330"/>
      <c r="L330"/>
      <c r="M330"/>
      <c r="P330"/>
    </row>
    <row r="331" spans="4:16">
      <c r="D331"/>
      <c r="E331"/>
      <c r="G331" s="69" t="s">
        <v>122</v>
      </c>
      <c r="I331"/>
      <c r="J331"/>
      <c r="K331"/>
      <c r="L331"/>
      <c r="M331"/>
      <c r="P331"/>
    </row>
    <row r="332" spans="4:16">
      <c r="D332"/>
      <c r="E332"/>
      <c r="G332" s="69" t="s">
        <v>450</v>
      </c>
      <c r="I332"/>
      <c r="J332"/>
      <c r="K332"/>
      <c r="L332"/>
      <c r="M332"/>
      <c r="P332"/>
    </row>
    <row r="333" spans="4:16">
      <c r="D333"/>
      <c r="E333"/>
      <c r="G333" s="69" t="s">
        <v>362</v>
      </c>
      <c r="I333"/>
      <c r="J333"/>
      <c r="K333"/>
      <c r="L333"/>
      <c r="M333"/>
      <c r="P333"/>
    </row>
    <row r="334" spans="4:16">
      <c r="D334"/>
      <c r="E334"/>
      <c r="G334" s="69" t="s">
        <v>359</v>
      </c>
      <c r="I334"/>
      <c r="J334"/>
      <c r="K334"/>
      <c r="L334"/>
      <c r="M334"/>
      <c r="P334"/>
    </row>
    <row r="335" spans="4:16">
      <c r="D335"/>
      <c r="E335"/>
      <c r="G335" s="69" t="s">
        <v>248</v>
      </c>
      <c r="I335"/>
      <c r="J335"/>
      <c r="K335"/>
      <c r="L335"/>
      <c r="M335"/>
      <c r="P335"/>
    </row>
    <row r="336" spans="4:16">
      <c r="D336"/>
      <c r="E336"/>
      <c r="G336" s="69" t="s">
        <v>249</v>
      </c>
      <c r="I336"/>
      <c r="J336"/>
      <c r="K336"/>
      <c r="L336"/>
      <c r="M336"/>
      <c r="P336"/>
    </row>
    <row r="337" spans="4:16">
      <c r="D337"/>
      <c r="E337"/>
      <c r="G337" s="69" t="s">
        <v>250</v>
      </c>
      <c r="I337"/>
      <c r="J337"/>
      <c r="K337"/>
      <c r="L337"/>
      <c r="M337"/>
      <c r="P337"/>
    </row>
    <row r="338" spans="4:16">
      <c r="D338"/>
      <c r="E338"/>
      <c r="G338" s="69" t="s">
        <v>251</v>
      </c>
      <c r="I338"/>
      <c r="J338"/>
      <c r="K338"/>
      <c r="L338"/>
      <c r="M338"/>
      <c r="P338"/>
    </row>
    <row r="339" spans="4:16">
      <c r="D339"/>
      <c r="E339"/>
      <c r="G339" s="69" t="s">
        <v>252</v>
      </c>
      <c r="I339"/>
      <c r="J339"/>
      <c r="K339"/>
      <c r="L339"/>
      <c r="M339"/>
      <c r="P339"/>
    </row>
    <row r="340" spans="4:16">
      <c r="D340"/>
      <c r="E340"/>
      <c r="G340" s="69" t="s">
        <v>253</v>
      </c>
      <c r="I340"/>
      <c r="J340"/>
      <c r="K340"/>
      <c r="L340"/>
      <c r="M340"/>
      <c r="P340"/>
    </row>
    <row r="341" spans="4:16">
      <c r="D341"/>
      <c r="E341"/>
      <c r="G341" s="69" t="s">
        <v>254</v>
      </c>
      <c r="I341"/>
      <c r="J341"/>
      <c r="K341"/>
      <c r="L341"/>
      <c r="M341"/>
      <c r="P341"/>
    </row>
    <row r="342" spans="4:16">
      <c r="D342"/>
      <c r="E342"/>
      <c r="G342" s="69" t="s">
        <v>255</v>
      </c>
      <c r="I342"/>
      <c r="J342"/>
      <c r="K342"/>
      <c r="L342"/>
      <c r="M342"/>
      <c r="P342"/>
    </row>
    <row r="343" spans="4:16">
      <c r="D343"/>
      <c r="E343"/>
      <c r="G343" s="69" t="s">
        <v>256</v>
      </c>
      <c r="I343"/>
      <c r="J343"/>
      <c r="K343"/>
      <c r="L343"/>
      <c r="M343"/>
      <c r="P343"/>
    </row>
    <row r="344" spans="4:16">
      <c r="D344"/>
      <c r="E344"/>
      <c r="G344" s="69" t="s">
        <v>257</v>
      </c>
      <c r="I344"/>
      <c r="J344"/>
      <c r="K344"/>
      <c r="L344"/>
      <c r="M344"/>
      <c r="P344"/>
    </row>
    <row r="345" spans="4:16">
      <c r="D345"/>
      <c r="E345"/>
      <c r="G345" s="69" t="s">
        <v>258</v>
      </c>
      <c r="I345"/>
      <c r="J345"/>
      <c r="K345"/>
      <c r="L345"/>
      <c r="M345"/>
      <c r="P345"/>
    </row>
    <row r="346" spans="4:16">
      <c r="D346"/>
      <c r="E346"/>
      <c r="G346" s="69" t="s">
        <v>259</v>
      </c>
      <c r="I346"/>
      <c r="J346"/>
      <c r="K346"/>
      <c r="L346"/>
      <c r="M346"/>
      <c r="P346"/>
    </row>
    <row r="347" spans="4:16">
      <c r="D347"/>
      <c r="E347"/>
      <c r="G347" s="69" t="s">
        <v>392</v>
      </c>
      <c r="I347"/>
      <c r="J347"/>
      <c r="K347"/>
      <c r="L347"/>
      <c r="M347"/>
      <c r="P347"/>
    </row>
    <row r="348" spans="4:16">
      <c r="D348"/>
      <c r="E348"/>
      <c r="G348" s="69" t="s">
        <v>260</v>
      </c>
      <c r="I348"/>
      <c r="J348"/>
      <c r="K348"/>
      <c r="L348"/>
      <c r="M348"/>
      <c r="P348"/>
    </row>
    <row r="349" spans="4:16">
      <c r="D349"/>
      <c r="E349"/>
      <c r="G349" s="69" t="s">
        <v>402</v>
      </c>
      <c r="I349"/>
      <c r="J349"/>
      <c r="K349"/>
      <c r="L349"/>
      <c r="M349"/>
      <c r="P349"/>
    </row>
    <row r="350" spans="4:16">
      <c r="D350"/>
      <c r="E350"/>
      <c r="G350" s="69" t="s">
        <v>305</v>
      </c>
      <c r="I350"/>
      <c r="J350"/>
      <c r="K350"/>
      <c r="L350"/>
      <c r="M350"/>
      <c r="P350"/>
    </row>
    <row r="351" spans="4:16">
      <c r="D351"/>
      <c r="E351"/>
      <c r="G351" s="69" t="s">
        <v>355</v>
      </c>
      <c r="I351"/>
      <c r="J351"/>
      <c r="K351"/>
      <c r="L351"/>
      <c r="M351"/>
      <c r="P351"/>
    </row>
    <row r="352" spans="4:16">
      <c r="D352"/>
      <c r="E352"/>
      <c r="G352" s="69" t="s">
        <v>301</v>
      </c>
      <c r="I352"/>
      <c r="J352"/>
      <c r="K352"/>
      <c r="L352"/>
      <c r="M352"/>
      <c r="P352"/>
    </row>
    <row r="353" spans="4:16">
      <c r="D353"/>
      <c r="E353"/>
      <c r="G353" s="69" t="s">
        <v>261</v>
      </c>
      <c r="I353"/>
      <c r="J353"/>
      <c r="K353"/>
      <c r="L353"/>
      <c r="M353"/>
      <c r="P353"/>
    </row>
    <row r="354" spans="4:16">
      <c r="D354"/>
      <c r="E354"/>
      <c r="G354" s="69" t="s">
        <v>262</v>
      </c>
      <c r="I354"/>
      <c r="J354"/>
      <c r="K354"/>
      <c r="L354"/>
      <c r="M354"/>
      <c r="P354"/>
    </row>
    <row r="355" spans="4:16">
      <c r="D355"/>
      <c r="E355"/>
      <c r="G355" s="69" t="s">
        <v>40</v>
      </c>
      <c r="I355"/>
      <c r="J355"/>
      <c r="K355"/>
      <c r="L355"/>
      <c r="M355"/>
      <c r="P355"/>
    </row>
    <row r="356" spans="4:16">
      <c r="D356"/>
      <c r="E356"/>
      <c r="G356" s="69" t="s">
        <v>39</v>
      </c>
      <c r="I356"/>
      <c r="J356"/>
      <c r="K356"/>
      <c r="L356"/>
      <c r="M356"/>
      <c r="P356"/>
    </row>
    <row r="357" spans="4:16">
      <c r="D357"/>
      <c r="E357"/>
      <c r="G357" s="69" t="s">
        <v>356</v>
      </c>
      <c r="I357"/>
      <c r="J357"/>
      <c r="K357"/>
      <c r="L357"/>
      <c r="M357"/>
      <c r="P357"/>
    </row>
    <row r="358" spans="4:16">
      <c r="D358"/>
      <c r="E358"/>
      <c r="G358" s="69" t="s">
        <v>41</v>
      </c>
      <c r="I358"/>
      <c r="J358"/>
      <c r="K358"/>
      <c r="L358"/>
      <c r="M358"/>
      <c r="P358"/>
    </row>
    <row r="359" spans="4:16">
      <c r="D359"/>
      <c r="E359"/>
      <c r="G359" s="69" t="s">
        <v>263</v>
      </c>
      <c r="I359"/>
      <c r="J359"/>
      <c r="K359"/>
      <c r="L359"/>
      <c r="M359"/>
      <c r="P359"/>
    </row>
    <row r="360" spans="4:16">
      <c r="D360"/>
      <c r="E360"/>
      <c r="G360" s="69" t="s">
        <v>264</v>
      </c>
      <c r="I360"/>
      <c r="J360"/>
      <c r="K360"/>
      <c r="L360"/>
      <c r="M360"/>
      <c r="P360"/>
    </row>
    <row r="361" spans="4:16">
      <c r="D361"/>
      <c r="E361"/>
      <c r="G361" s="69" t="s">
        <v>265</v>
      </c>
      <c r="I361"/>
      <c r="J361"/>
      <c r="K361"/>
      <c r="L361"/>
      <c r="M361"/>
      <c r="P361"/>
    </row>
    <row r="362" spans="4:16">
      <c r="D362"/>
      <c r="E362"/>
      <c r="G362" s="69" t="s">
        <v>498</v>
      </c>
      <c r="I362"/>
      <c r="J362"/>
      <c r="K362"/>
      <c r="L362"/>
      <c r="M362"/>
      <c r="P362"/>
    </row>
    <row r="363" spans="4:16">
      <c r="D363"/>
      <c r="E363"/>
      <c r="G363" s="69" t="s">
        <v>48</v>
      </c>
      <c r="I363"/>
      <c r="J363"/>
      <c r="K363"/>
      <c r="L363"/>
      <c r="M363"/>
      <c r="P363"/>
    </row>
    <row r="364" spans="4:16">
      <c r="D364"/>
      <c r="E364"/>
      <c r="G364" s="69" t="s">
        <v>266</v>
      </c>
      <c r="I364"/>
      <c r="J364"/>
      <c r="K364"/>
      <c r="L364"/>
      <c r="M364"/>
      <c r="P364"/>
    </row>
    <row r="365" spans="4:16">
      <c r="D365"/>
      <c r="E365"/>
      <c r="G365" s="69" t="s">
        <v>358</v>
      </c>
      <c r="I365"/>
      <c r="J365"/>
      <c r="K365"/>
      <c r="L365"/>
      <c r="M365"/>
      <c r="P365"/>
    </row>
    <row r="366" spans="4:16">
      <c r="D366"/>
      <c r="E366"/>
      <c r="G366" s="69" t="s">
        <v>267</v>
      </c>
      <c r="I366"/>
      <c r="J366"/>
      <c r="K366"/>
      <c r="L366"/>
      <c r="M366"/>
      <c r="P366"/>
    </row>
    <row r="367" spans="4:16">
      <c r="D367"/>
      <c r="E367"/>
      <c r="G367" s="69" t="s">
        <v>370</v>
      </c>
      <c r="I367"/>
      <c r="J367"/>
      <c r="K367"/>
      <c r="L367"/>
      <c r="M367"/>
      <c r="P367"/>
    </row>
    <row r="368" spans="4:16">
      <c r="D368"/>
      <c r="E368"/>
      <c r="G368" s="69" t="s">
        <v>495</v>
      </c>
      <c r="I368"/>
      <c r="J368"/>
      <c r="K368"/>
      <c r="L368"/>
      <c r="M368"/>
      <c r="P368"/>
    </row>
    <row r="369" spans="4:16">
      <c r="D369"/>
      <c r="E369"/>
      <c r="G369" s="69" t="s">
        <v>268</v>
      </c>
      <c r="I369"/>
      <c r="J369"/>
      <c r="K369"/>
      <c r="L369"/>
      <c r="M369"/>
      <c r="P369"/>
    </row>
    <row r="370" spans="4:16">
      <c r="D370"/>
      <c r="E370"/>
      <c r="G370" s="69" t="s">
        <v>367</v>
      </c>
      <c r="I370"/>
      <c r="J370"/>
      <c r="K370"/>
      <c r="L370"/>
      <c r="M370"/>
      <c r="P370"/>
    </row>
    <row r="371" spans="4:16">
      <c r="D371"/>
      <c r="E371"/>
      <c r="G371" s="69" t="s">
        <v>285</v>
      </c>
      <c r="I371"/>
      <c r="J371"/>
      <c r="K371"/>
      <c r="L371"/>
      <c r="M371"/>
      <c r="P371"/>
    </row>
    <row r="372" spans="4:16">
      <c r="D372"/>
      <c r="E372"/>
      <c r="G372" s="69" t="s">
        <v>453</v>
      </c>
      <c r="I372"/>
      <c r="J372"/>
      <c r="K372"/>
      <c r="L372"/>
      <c r="M372"/>
      <c r="P372"/>
    </row>
    <row r="373" spans="4:16">
      <c r="D373"/>
      <c r="E373"/>
      <c r="G373" s="69" t="s">
        <v>124</v>
      </c>
      <c r="I373"/>
      <c r="J373"/>
      <c r="K373"/>
      <c r="L373"/>
      <c r="M373"/>
      <c r="P373"/>
    </row>
    <row r="374" spans="4:16">
      <c r="D374"/>
      <c r="E374"/>
      <c r="G374" s="69" t="s">
        <v>341</v>
      </c>
      <c r="I374"/>
      <c r="J374"/>
      <c r="K374"/>
      <c r="L374"/>
      <c r="M374"/>
      <c r="P374"/>
    </row>
    <row r="375" spans="4:16">
      <c r="D375"/>
      <c r="E375"/>
      <c r="G375" s="69" t="s">
        <v>72</v>
      </c>
      <c r="I375"/>
      <c r="J375"/>
      <c r="K375"/>
      <c r="L375"/>
      <c r="M375"/>
      <c r="P375"/>
    </row>
    <row r="376" spans="4:16">
      <c r="D376"/>
      <c r="E376"/>
      <c r="G376" s="69" t="s">
        <v>128</v>
      </c>
      <c r="I376"/>
      <c r="J376"/>
      <c r="K376"/>
      <c r="L376"/>
      <c r="M376"/>
      <c r="P376"/>
    </row>
    <row r="377" spans="4:16">
      <c r="D377"/>
      <c r="E377"/>
      <c r="G377" s="69" t="s">
        <v>269</v>
      </c>
      <c r="I377"/>
      <c r="J377"/>
      <c r="K377"/>
      <c r="L377"/>
      <c r="M377"/>
      <c r="P377"/>
    </row>
    <row r="378" spans="4:16">
      <c r="D378"/>
      <c r="E378"/>
      <c r="G378" s="69" t="s">
        <v>404</v>
      </c>
      <c r="I378"/>
      <c r="J378"/>
      <c r="K378"/>
      <c r="L378"/>
      <c r="M378"/>
      <c r="P378"/>
    </row>
    <row r="379" spans="4:16">
      <c r="D379"/>
      <c r="E379"/>
      <c r="G379" s="69" t="s">
        <v>127</v>
      </c>
      <c r="I379"/>
      <c r="J379"/>
      <c r="K379"/>
      <c r="L379"/>
      <c r="M379"/>
      <c r="P379"/>
    </row>
    <row r="380" spans="4:16">
      <c r="D380"/>
      <c r="E380"/>
      <c r="G380" s="69" t="s">
        <v>270</v>
      </c>
      <c r="I380"/>
      <c r="J380"/>
      <c r="K380"/>
      <c r="L380"/>
      <c r="M380"/>
      <c r="P380"/>
    </row>
    <row r="381" spans="4:16">
      <c r="D381"/>
      <c r="E381"/>
      <c r="G381" s="69" t="s">
        <v>125</v>
      </c>
      <c r="I381"/>
      <c r="J381"/>
      <c r="K381"/>
      <c r="L381"/>
      <c r="M381"/>
      <c r="P381"/>
    </row>
    <row r="382" spans="4:16">
      <c r="D382"/>
      <c r="E382"/>
      <c r="G382" s="69" t="s">
        <v>400</v>
      </c>
      <c r="I382"/>
      <c r="J382"/>
      <c r="K382"/>
      <c r="L382"/>
      <c r="M382"/>
      <c r="P382"/>
    </row>
    <row r="383" spans="4:16">
      <c r="D383"/>
      <c r="E383"/>
      <c r="G383" s="69" t="s">
        <v>109</v>
      </c>
      <c r="I383"/>
      <c r="J383"/>
      <c r="K383"/>
      <c r="L383"/>
      <c r="M383"/>
      <c r="P383"/>
    </row>
    <row r="384" spans="4:16">
      <c r="D384"/>
      <c r="E384"/>
      <c r="G384" s="70" t="s">
        <v>117</v>
      </c>
      <c r="I384"/>
      <c r="J384"/>
      <c r="K384"/>
      <c r="L384"/>
      <c r="M384"/>
      <c r="P384"/>
    </row>
    <row r="385" spans="4:16">
      <c r="D385"/>
      <c r="E385"/>
      <c r="G385" s="69" t="s">
        <v>352</v>
      </c>
      <c r="I385"/>
      <c r="J385"/>
      <c r="K385"/>
      <c r="L385"/>
      <c r="M385"/>
      <c r="P385"/>
    </row>
    <row r="386" spans="4:16">
      <c r="G386" s="69" t="s">
        <v>330</v>
      </c>
      <c r="I386"/>
    </row>
    <row r="387" spans="4:16">
      <c r="G387" s="69" t="s">
        <v>331</v>
      </c>
    </row>
    <row r="388" spans="4:16">
      <c r="G388" s="69" t="s">
        <v>271</v>
      </c>
    </row>
    <row r="389" spans="4:16">
      <c r="G389" s="69" t="s">
        <v>337</v>
      </c>
    </row>
  </sheetData>
  <autoFilter ref="C5:L355">
    <filterColumn colId="1" showButton="0"/>
    <filterColumn colId="2" showButton="0"/>
    <filterColumn colId="5"/>
  </autoFilter>
  <sortState ref="G44:G376">
    <sortCondition ref="G44"/>
  </sortState>
  <mergeCells count="1">
    <mergeCell ref="D5:F5"/>
  </mergeCells>
  <conditionalFormatting sqref="U6:U50">
    <cfRule type="cellIs" dxfId="222" priority="144" stopIfTrue="1" operator="equal">
      <formula>"Extra Plano"</formula>
    </cfRule>
  </conditionalFormatting>
  <conditionalFormatting sqref="T6:T50">
    <cfRule type="cellIs" dxfId="221" priority="143" stopIfTrue="1" operator="equal">
      <formula>"Alterada"</formula>
    </cfRule>
  </conditionalFormatting>
  <conditionalFormatting sqref="P6:P50">
    <cfRule type="cellIs" dxfId="220" priority="140" stopIfTrue="1" operator="equal">
      <formula>"Inserir o motivo"</formula>
    </cfRule>
    <cfRule type="cellIs" dxfId="219" priority="141" stopIfTrue="1" operator="equal">
      <formula>"situação a alterar"</formula>
    </cfRule>
    <cfRule type="cellIs" dxfId="218" priority="142" stopIfTrue="1" operator="equal">
      <formula>"sem data marcada"</formula>
    </cfRule>
  </conditionalFormatting>
  <conditionalFormatting sqref="O6:O50">
    <cfRule type="cellIs" dxfId="217" priority="137" stopIfTrue="1" operator="equal">
      <formula>"Cancelada"</formula>
    </cfRule>
    <cfRule type="cellIs" dxfId="216" priority="138" stopIfTrue="1" operator="equal">
      <formula>"Por definir"</formula>
    </cfRule>
    <cfRule type="cellIs" dxfId="215" priority="139" stopIfTrue="1" operator="equal">
      <formula>"Alterada"</formula>
    </cfRule>
  </conditionalFormatting>
  <conditionalFormatting sqref="N6:N50">
    <cfRule type="cellIs" dxfId="214" priority="135" stopIfTrue="1" operator="equal">
      <formula>"Extra Plano"</formula>
    </cfRule>
    <cfRule type="cellIs" dxfId="213" priority="136" stopIfTrue="1" operator="equal">
      <formula>"do mês anterior"</formula>
    </cfRule>
  </conditionalFormatting>
  <conditionalFormatting sqref="E6:E50">
    <cfRule type="cellIs" dxfId="212" priority="134" stopIfTrue="1" operator="greaterThan">
      <formula>0</formula>
    </cfRule>
  </conditionalFormatting>
  <conditionalFormatting sqref="D6:D50">
    <cfRule type="cellIs" dxfId="211" priority="133" stopIfTrue="1" operator="equal">
      <formula>"T"</formula>
    </cfRule>
  </conditionalFormatting>
  <conditionalFormatting sqref="F6:F50">
    <cfRule type="cellIs" dxfId="210" priority="130" stopIfTrue="1" operator="equal">
      <formula>"sábado"</formula>
    </cfRule>
    <cfRule type="cellIs" dxfId="209" priority="131" stopIfTrue="1" operator="equal">
      <formula>"domingo"</formula>
    </cfRule>
    <cfRule type="cellIs" dxfId="208" priority="132" stopIfTrue="1" operator="equal">
      <formula>"Todo o mês"</formula>
    </cfRule>
  </conditionalFormatting>
  <conditionalFormatting sqref="A6:A50">
    <cfRule type="cellIs" dxfId="207" priority="129" stopIfTrue="1" operator="equal">
      <formula>0</formula>
    </cfRule>
  </conditionalFormatting>
  <dataValidations count="19">
    <dataValidation type="list" allowBlank="1" showInputMessage="1" showErrorMessage="1" sqref="G340">
      <formula1>$D$285:$D$377</formula1>
    </dataValidation>
    <dataValidation type="list" allowBlank="1" showInputMessage="1" sqref="Q983045:Q983090 Q917509:Q917554 Q65541:Q65586 Q131077:Q131122 Q196613:Q196658 Q262149:Q262194 Q327685:Q327730 Q393221:Q393266 Q458757:Q458802 Q524293:Q524338 Q589829:Q589874 Q655365:Q655410 Q720901:Q720946 Q786437:Q786482 Q851973:Q852018">
      <formula1>#REF!</formula1>
    </dataValidation>
    <dataValidation allowBlank="1" showInputMessage="1" sqref="R983045:R983090 R65541:R65586 R917509:R917554 R851973:R852018 R786437:R786482 R720901:R720946 R655365:R655410 R589829:R589874 R524293:R524338 R458757:R458802 R393221:R393266 R327685:R327730 R262149:R262194 R196613:R196658 R131077:R131122 R6:R50"/>
    <dataValidation type="list" errorStyle="warning" showInputMessage="1" sqref="B50:C50">
      <formula1>$B$52:$B$56</formula1>
    </dataValidation>
    <dataValidation type="list" allowBlank="1" showInputMessage="1" sqref="N50">
      <formula1>$N$52:$N$54</formula1>
    </dataValidation>
    <dataValidation type="list" allowBlank="1" showInputMessage="1" sqref="P50">
      <formula1>$P$52:$P$57</formula1>
    </dataValidation>
    <dataValidation type="list" errorStyle="warning" showInputMessage="1" sqref="B6:B49">
      <formula1>#REF!</formula1>
    </dataValidation>
    <dataValidation type="list" allowBlank="1" showInputMessage="1" showErrorMessage="1" sqref="P6:P49">
      <formula1>$P$52:$P$57</formula1>
    </dataValidation>
    <dataValidation type="list" allowBlank="1" showInputMessage="1" showErrorMessage="1" sqref="N6:N49">
      <formula1>$N$52:$N$54</formula1>
    </dataValidation>
    <dataValidation type="list" allowBlank="1" showInputMessage="1" showErrorMessage="1" sqref="K6:K49">
      <formula1>$K$52:$K$58</formula1>
    </dataValidation>
    <dataValidation type="list" allowBlank="1" showInputMessage="1" showErrorMessage="1" sqref="C6:C49">
      <formula1>$C$52:$C$63</formula1>
    </dataValidation>
    <dataValidation type="list" allowBlank="1" showInputMessage="1" showErrorMessage="1" sqref="E6:E50">
      <formula1>$E$52:$E$83</formula1>
    </dataValidation>
    <dataValidation type="list" allowBlank="1" showInputMessage="1" showErrorMessage="1" sqref="F6:F50">
      <formula1>$F$52:$F$59</formula1>
    </dataValidation>
    <dataValidation type="list" allowBlank="1" showInputMessage="1" showErrorMessage="1" sqref="D6:D50">
      <formula1>$D$52:$D$83</formula1>
    </dataValidation>
    <dataValidation type="list" allowBlank="1" showInputMessage="1" showErrorMessage="1" sqref="H6:H50">
      <formula1>$H$52:$H$62</formula1>
    </dataValidation>
    <dataValidation type="list" allowBlank="1" showInputMessage="1" showErrorMessage="1" sqref="O6:O50">
      <formula1>$O$52:$O$56</formula1>
    </dataValidation>
    <dataValidation type="list" allowBlank="1" showInputMessage="1" sqref="Q6:Q50">
      <formula1>$Q$52:$Q$53</formula1>
    </dataValidation>
    <dataValidation type="list" allowBlank="1" showInputMessage="1" showErrorMessage="1" sqref="I6:I50">
      <formula1>$I$52:$I$99</formula1>
    </dataValidation>
    <dataValidation type="list" allowBlank="1" showInputMessage="1" showErrorMessage="1" sqref="G6:G50">
      <formula1>$G$52:$G$389</formula1>
    </dataValidation>
  </dataValidations>
  <pageMargins left="0.39370078740157483" right="0.23622047244094491" top="0.47244094488188981" bottom="0.31496062992125984" header="0" footer="0"/>
  <pageSetup paperSize="9" scale="69" orientation="landscape" r:id="rId1"/>
  <headerFooter alignWithMargins="0">
    <oddFooter>&amp;R&amp;"Arial,Itálico"&amp;8&amp;P/&amp;N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32</vt:i4>
      </vt:variant>
      <vt:variant>
        <vt:lpstr>Intervalos com nome</vt:lpstr>
      </vt:variant>
      <vt:variant>
        <vt:i4>28</vt:i4>
      </vt:variant>
    </vt:vector>
  </HeadingPairs>
  <TitlesOfParts>
    <vt:vector size="60" baseType="lpstr">
      <vt:lpstr>PAA_2016</vt:lpstr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</vt:lpstr>
      <vt:lpstr>novembro</vt:lpstr>
      <vt:lpstr>dezembro</vt:lpstr>
      <vt:lpstr>Rjan</vt:lpstr>
      <vt:lpstr>Rfev</vt:lpstr>
      <vt:lpstr>Rmar</vt:lpstr>
      <vt:lpstr>Rabr</vt:lpstr>
      <vt:lpstr>Rmai</vt:lpstr>
      <vt:lpstr>Rjun</vt:lpstr>
      <vt:lpstr>Rjul</vt:lpstr>
      <vt:lpstr>Rago</vt:lpstr>
      <vt:lpstr>Rset</vt:lpstr>
      <vt:lpstr>Rout</vt:lpstr>
      <vt:lpstr>Rnov</vt:lpstr>
      <vt:lpstr>Rdez</vt:lpstr>
      <vt:lpstr>R1ºTrim</vt:lpstr>
      <vt:lpstr>R2ºTrim</vt:lpstr>
      <vt:lpstr>R3ºTrim</vt:lpstr>
      <vt:lpstr>R4ºTrim</vt:lpstr>
      <vt:lpstr>RAnual</vt:lpstr>
      <vt:lpstr>Gráfico</vt:lpstr>
      <vt:lpstr>abril!Área_de_Impressão</vt:lpstr>
      <vt:lpstr>agosto!Área_de_Impressão</vt:lpstr>
      <vt:lpstr>dezembro!Área_de_Impressão</vt:lpstr>
      <vt:lpstr>fevereiro!Área_de_Impressão</vt:lpstr>
      <vt:lpstr>janeiro!Área_de_Impressão</vt:lpstr>
      <vt:lpstr>julho!Área_de_Impressão</vt:lpstr>
      <vt:lpstr>junho!Área_de_Impressão</vt:lpstr>
      <vt:lpstr>maio!Área_de_Impressão</vt:lpstr>
      <vt:lpstr>março!Área_de_Impressão</vt:lpstr>
      <vt:lpstr>nov!Área_de_Impressão</vt:lpstr>
      <vt:lpstr>novembro!Área_de_Impressão</vt:lpstr>
      <vt:lpstr>outubro!Área_de_Impressão</vt:lpstr>
      <vt:lpstr>PAA_2016!Área_de_Impressão</vt:lpstr>
      <vt:lpstr>setembro!Área_de_Impressão</vt:lpstr>
      <vt:lpstr>abril!Títulos_de_Impressão</vt:lpstr>
      <vt:lpstr>agosto!Títulos_de_Impressão</vt:lpstr>
      <vt:lpstr>dezembro!Títulos_de_Impressão</vt:lpstr>
      <vt:lpstr>fevereiro!Títulos_de_Impressão</vt:lpstr>
      <vt:lpstr>janeiro!Títulos_de_Impressão</vt:lpstr>
      <vt:lpstr>julho!Títulos_de_Impressão</vt:lpstr>
      <vt:lpstr>junho!Títulos_de_Impressão</vt:lpstr>
      <vt:lpstr>maio!Títulos_de_Impressão</vt:lpstr>
      <vt:lpstr>março!Títulos_de_Impressão</vt:lpstr>
      <vt:lpstr>nov!Títulos_de_Impressão</vt:lpstr>
      <vt:lpstr>novembro!Títulos_de_Impressão</vt:lpstr>
      <vt:lpstr>outubro!Títulos_de_Impressão</vt:lpstr>
      <vt:lpstr>PAA_2016!Títulos_de_Impressão</vt:lpstr>
      <vt:lpstr>setembro!Títulos_de_Impressão</vt:lpstr>
    </vt:vector>
  </TitlesOfParts>
  <Company>admin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manuelmacedo</dc:creator>
  <cp:lastModifiedBy>manuelmacedo</cp:lastModifiedBy>
  <cp:lastPrinted>2017-02-23T16:39:06Z</cp:lastPrinted>
  <dcterms:created xsi:type="dcterms:W3CDTF">2014-06-18T14:05:55Z</dcterms:created>
  <dcterms:modified xsi:type="dcterms:W3CDTF">2017-02-23T16:39:11Z</dcterms:modified>
</cp:coreProperties>
</file>